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Income Statement" sheetId="1" r:id="rId1"/>
    <sheet name="Balance Sheet" sheetId="2" r:id="rId2"/>
    <sheet name="Cash Flow Statement" sheetId="3" r:id="rId3"/>
    <sheet name="Changes Equity" sheetId="4" r:id="rId4"/>
    <sheet name="Sheet5" sheetId="5" r:id="rId5"/>
    <sheet name="Sheet4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<sst xmlns="http://schemas.openxmlformats.org/spreadsheetml/2006/main" count="168" uniqueCount="121">
  <si>
    <r>
      <t xml:space="preserve">   UNITED U-LI CORPORATION BERHAD</t>
    </r>
    <r>
      <rPr>
        <b/>
        <sz val="9"/>
        <rFont val="Arial"/>
        <family val="2"/>
      </rPr>
      <t xml:space="preserve"> (510737-H)</t>
    </r>
  </si>
  <si>
    <t>Page 2</t>
  </si>
  <si>
    <t>RM '000</t>
  </si>
  <si>
    <t>Property, plant and equipment</t>
  </si>
  <si>
    <t>Current Assets</t>
  </si>
  <si>
    <t>- Inventories</t>
  </si>
  <si>
    <t>- Trade receivables</t>
  </si>
  <si>
    <t>- Other receivables, deposits &amp; prepayments</t>
  </si>
  <si>
    <t>- Fixed deposits</t>
  </si>
  <si>
    <t>- Cash &amp; bank balances</t>
  </si>
  <si>
    <t>Current Liabilities</t>
  </si>
  <si>
    <t>- Trade payables</t>
  </si>
  <si>
    <t>- Other payables &amp; accruals</t>
  </si>
  <si>
    <t>- Short term borrowings</t>
  </si>
  <si>
    <t>- Taxation</t>
  </si>
  <si>
    <t>Net Current Assets</t>
  </si>
  <si>
    <t>Financed by:</t>
  </si>
  <si>
    <t>Share capital</t>
  </si>
  <si>
    <t>Reserves</t>
  </si>
  <si>
    <t xml:space="preserve">      Non-Distributable :-</t>
  </si>
  <si>
    <t xml:space="preserve">      - Share premium</t>
  </si>
  <si>
    <t xml:space="preserve">      Distributable :-</t>
  </si>
  <si>
    <t xml:space="preserve">      - Retained profit</t>
  </si>
  <si>
    <t>Shareholder's fund</t>
  </si>
  <si>
    <t>- Deferred taxation</t>
  </si>
  <si>
    <t>Net tangible assets per share (RM)</t>
  </si>
  <si>
    <t>Page 3</t>
  </si>
  <si>
    <t>Profit before taxation</t>
  </si>
  <si>
    <t>Adjustments for:-</t>
  </si>
  <si>
    <t xml:space="preserve">   Non-cash items</t>
  </si>
  <si>
    <t xml:space="preserve">   Non-operating items</t>
  </si>
  <si>
    <t>Operating profit before working capital changes</t>
  </si>
  <si>
    <t xml:space="preserve">   Net change in current assets</t>
  </si>
  <si>
    <t xml:space="preserve">   Net change in current liabilities</t>
  </si>
  <si>
    <t xml:space="preserve">   Tax paid</t>
  </si>
  <si>
    <t>Investing activities</t>
  </si>
  <si>
    <t xml:space="preserve">   Proceeds from disposal of property, plant and equipment</t>
  </si>
  <si>
    <t xml:space="preserve">   Purchase of property, plant and equipment</t>
  </si>
  <si>
    <t xml:space="preserve">   Interest received</t>
  </si>
  <si>
    <t>Net cash used in investing activities</t>
  </si>
  <si>
    <t>Interest paid</t>
  </si>
  <si>
    <t>Dividend paid</t>
  </si>
  <si>
    <t>Repayment of term loan</t>
  </si>
  <si>
    <t>Net change in cash and cash equivalents</t>
  </si>
  <si>
    <t>Cash and cash equivalents at end of the financial period</t>
  </si>
  <si>
    <t xml:space="preserve">Share </t>
  </si>
  <si>
    <t>Share</t>
  </si>
  <si>
    <t>Reserve on</t>
  </si>
  <si>
    <t>Retained</t>
  </si>
  <si>
    <t>capital</t>
  </si>
  <si>
    <t>premium</t>
  </si>
  <si>
    <t>consolidation</t>
  </si>
  <si>
    <t>profits</t>
  </si>
  <si>
    <t>Total</t>
  </si>
  <si>
    <t>Profit after taxation</t>
  </si>
  <si>
    <t>Dividends</t>
  </si>
  <si>
    <t>Repayment of HP creditors</t>
  </si>
  <si>
    <t>RM</t>
  </si>
  <si>
    <t>CONDENSED CONSOLIDATED STATEMENT OF CHANGES IN EQUITY</t>
  </si>
  <si>
    <t>CONDENSED CONSOLIDATED CASH FLOW STATEMENT</t>
  </si>
  <si>
    <t>Page 1</t>
  </si>
  <si>
    <t xml:space="preserve">      - Consolidation reserve - net</t>
  </si>
  <si>
    <t>Balance as at 1 January 2003</t>
  </si>
  <si>
    <t>INDIVIDUAL QUARTER</t>
  </si>
  <si>
    <t>CUMULATIVE QUARTER</t>
  </si>
  <si>
    <t>Current</t>
  </si>
  <si>
    <t xml:space="preserve">Quarter </t>
  </si>
  <si>
    <t>Revenue</t>
  </si>
  <si>
    <t>Cost of sales</t>
  </si>
  <si>
    <t>Operating expenses</t>
  </si>
  <si>
    <t>Other operating income</t>
  </si>
  <si>
    <t>Profit from operations</t>
  </si>
  <si>
    <t>Depreciation</t>
  </si>
  <si>
    <t>Finance costs</t>
  </si>
  <si>
    <t>Taxation</t>
  </si>
  <si>
    <t>Minority interest</t>
  </si>
  <si>
    <t>Basic earnings per ordinary share (sen)</t>
  </si>
  <si>
    <t>Page 4</t>
  </si>
  <si>
    <t>Cash and cash equivalents at beginning of financial period</t>
  </si>
  <si>
    <t>CONDENSED CONSOLIDATED BALANCE SHEET</t>
  </si>
  <si>
    <t>CONDENSED CONSOLIDATED INCOME STATEMENT</t>
  </si>
  <si>
    <t>Drawdown of term loan</t>
  </si>
  <si>
    <t>Net profit for the period/year</t>
  </si>
  <si>
    <t>Balance as at 1 January 2004</t>
  </si>
  <si>
    <t>31.12.2003</t>
  </si>
  <si>
    <t>- Term loans - secured</t>
  </si>
  <si>
    <t>Long term liabilities</t>
  </si>
  <si>
    <t>- Hire purchase creditors</t>
  </si>
  <si>
    <t>Net profit for the period</t>
  </si>
  <si>
    <t>- as previously stated</t>
  </si>
  <si>
    <t>- prior year adjustment</t>
  </si>
  <si>
    <t>- as stated</t>
  </si>
  <si>
    <t>Preceding Year</t>
  </si>
  <si>
    <t>Corresponding</t>
  </si>
  <si>
    <t>Quarter</t>
  </si>
  <si>
    <t>Year</t>
  </si>
  <si>
    <t>To Date</t>
  </si>
  <si>
    <t>Period</t>
  </si>
  <si>
    <t>Audited Annual Financial Statements for the year ended 31 December 2003</t>
  </si>
  <si>
    <t xml:space="preserve">The Condensed Consolidated Income Statement should be read in conjunction with the </t>
  </si>
  <si>
    <t xml:space="preserve">The Condensed Consolidated Balance Sheet should be read in conjunction with the </t>
  </si>
  <si>
    <t>As at</t>
  </si>
  <si>
    <t>Unaudited</t>
  </si>
  <si>
    <t>Audited</t>
  </si>
  <si>
    <t xml:space="preserve">The Condensed Consolidated Cash Flow Statement  should be read in conjunction with the </t>
  </si>
  <si>
    <t xml:space="preserve">The Condensed Consolidated Statement of Changes in Equity should be read in conjunction with the </t>
  </si>
  <si>
    <t>Quarterly Report on consolidated results for the second quarter ended 30 June 2004</t>
  </si>
  <si>
    <t>30.06.2003</t>
  </si>
  <si>
    <t>30.06.2004</t>
  </si>
  <si>
    <t>30.6.2004</t>
  </si>
  <si>
    <t>30.6.2003</t>
  </si>
  <si>
    <t>Unaudited - 6 months ended 30 June 2004</t>
  </si>
  <si>
    <t>Balance as at 30 June 2004</t>
  </si>
  <si>
    <t>6 Months Ended</t>
  </si>
  <si>
    <t>Unaudited - 6 months ended 30 June 2003</t>
  </si>
  <si>
    <t>Balance as at 30 June 2003</t>
  </si>
  <si>
    <t>Issue of shares</t>
  </si>
  <si>
    <t>Proceeds from issue of shares - at premium</t>
  </si>
  <si>
    <t>Financing activities</t>
  </si>
  <si>
    <t>Net cash generated from financing activities</t>
  </si>
  <si>
    <t>Net cash used in operating activities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</si>
</sst>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72" fontId="0" fillId="0" borderId="0" xfId="15" applyNumberFormat="1" applyFont="1" applyAlignment="1">
      <alignment/>
    </xf>
    <xf numFmtId="172" fontId="0" fillId="0" borderId="0" xfId="15" applyNumberFormat="1" applyFont="1" applyBorder="1" applyAlignment="1">
      <alignment/>
    </xf>
    <xf numFmtId="0" fontId="0" fillId="0" borderId="0" xfId="0" applyFont="1" applyAlignment="1" quotePrefix="1">
      <alignment/>
    </xf>
    <xf numFmtId="172" fontId="0" fillId="0" borderId="2" xfId="15" applyNumberFormat="1" applyFont="1" applyBorder="1" applyAlignment="1">
      <alignment/>
    </xf>
    <xf numFmtId="172" fontId="0" fillId="0" borderId="3" xfId="15" applyNumberFormat="1" applyFont="1" applyBorder="1" applyAlignment="1">
      <alignment/>
    </xf>
    <xf numFmtId="172" fontId="0" fillId="0" borderId="4" xfId="15" applyNumberFormat="1" applyFont="1" applyBorder="1" applyAlignment="1">
      <alignment/>
    </xf>
    <xf numFmtId="172" fontId="0" fillId="0" borderId="1" xfId="15" applyNumberFormat="1" applyFont="1" applyBorder="1" applyAlignment="1">
      <alignment/>
    </xf>
    <xf numFmtId="172" fontId="0" fillId="0" borderId="5" xfId="15" applyNumberFormat="1" applyFont="1" applyBorder="1" applyAlignment="1">
      <alignment/>
    </xf>
    <xf numFmtId="171" fontId="0" fillId="0" borderId="0" xfId="15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0" fillId="0" borderId="0" xfId="15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172" fontId="0" fillId="0" borderId="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15" applyNumberFormat="1" applyFont="1" applyBorder="1" applyAlignment="1">
      <alignment/>
    </xf>
    <xf numFmtId="171" fontId="0" fillId="0" borderId="0" xfId="15" applyFont="1" applyBorder="1" applyAlignment="1">
      <alignment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workbookViewId="0" topLeftCell="A1">
      <selection activeCell="A11" sqref="A11"/>
    </sheetView>
  </sheetViews>
  <sheetFormatPr defaultColWidth="9.140625" defaultRowHeight="12.75"/>
  <cols>
    <col min="1" max="1" width="28.00390625" style="2" customWidth="1"/>
    <col min="2" max="2" width="4.8515625" style="2" customWidth="1"/>
    <col min="3" max="3" width="13.7109375" style="2" customWidth="1"/>
    <col min="4" max="4" width="0.9921875" style="2" customWidth="1"/>
    <col min="5" max="5" width="13.7109375" style="2" customWidth="1"/>
    <col min="6" max="7" width="0.85546875" style="2" customWidth="1"/>
    <col min="8" max="8" width="13.7109375" style="2" customWidth="1"/>
    <col min="9" max="9" width="0.9921875" style="2" customWidth="1"/>
    <col min="10" max="10" width="13.7109375" style="2" customWidth="1"/>
    <col min="11" max="11" width="0.85546875" style="2" customWidth="1"/>
    <col min="12" max="13" width="9.140625" style="2" customWidth="1"/>
    <col min="14" max="14" width="13.140625" style="2" customWidth="1"/>
    <col min="15" max="16384" width="9.140625" style="2" customWidth="1"/>
  </cols>
  <sheetData>
    <row r="1" ht="12.75">
      <c r="A1" s="1" t="s">
        <v>0</v>
      </c>
    </row>
    <row r="2" spans="1:2" ht="12.75">
      <c r="A2" s="3" t="s">
        <v>106</v>
      </c>
      <c r="B2" s="3"/>
    </row>
    <row r="3" spans="1:26" ht="12.75">
      <c r="A3" s="4" t="s">
        <v>60</v>
      </c>
      <c r="B3" s="4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3:26" ht="7.5" customHeight="1"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2.75">
      <c r="A5" s="1" t="s">
        <v>80</v>
      </c>
    </row>
    <row r="6" spans="3:9" ht="12.75">
      <c r="C6" s="28"/>
      <c r="D6" s="28"/>
      <c r="H6" s="28"/>
      <c r="I6" s="28"/>
    </row>
    <row r="7" spans="3:10" ht="12.75">
      <c r="C7" s="31" t="s">
        <v>63</v>
      </c>
      <c r="D7" s="31"/>
      <c r="E7" s="31"/>
      <c r="G7" s="7"/>
      <c r="H7" s="31" t="s">
        <v>64</v>
      </c>
      <c r="I7" s="31"/>
      <c r="J7" s="31"/>
    </row>
    <row r="8" spans="3:11" ht="2.25" customHeight="1">
      <c r="C8" s="7"/>
      <c r="D8" s="7"/>
      <c r="E8" s="7"/>
      <c r="F8" s="7"/>
      <c r="G8" s="7"/>
      <c r="H8" s="7"/>
      <c r="I8" s="7"/>
      <c r="J8" s="7"/>
      <c r="K8" s="7"/>
    </row>
    <row r="9" spans="3:11" ht="11.25" customHeight="1">
      <c r="C9" s="8" t="s">
        <v>65</v>
      </c>
      <c r="D9" s="8"/>
      <c r="E9" s="8" t="s">
        <v>92</v>
      </c>
      <c r="F9" s="8"/>
      <c r="G9" s="8"/>
      <c r="H9" s="8" t="s">
        <v>65</v>
      </c>
      <c r="I9" s="8"/>
      <c r="J9" s="8" t="s">
        <v>92</v>
      </c>
      <c r="K9" s="8"/>
    </row>
    <row r="10" spans="3:11" ht="12.75">
      <c r="C10" s="8" t="s">
        <v>95</v>
      </c>
      <c r="D10" s="8"/>
      <c r="E10" s="8" t="s">
        <v>93</v>
      </c>
      <c r="F10" s="8"/>
      <c r="G10" s="8"/>
      <c r="H10" s="8" t="s">
        <v>95</v>
      </c>
      <c r="I10" s="8"/>
      <c r="J10" s="8" t="s">
        <v>93</v>
      </c>
      <c r="K10" s="8"/>
    </row>
    <row r="11" spans="3:11" ht="12.75">
      <c r="C11" s="8" t="s">
        <v>66</v>
      </c>
      <c r="D11" s="8"/>
      <c r="E11" s="8" t="s">
        <v>94</v>
      </c>
      <c r="F11" s="10"/>
      <c r="G11" s="10"/>
      <c r="H11" s="8" t="s">
        <v>96</v>
      </c>
      <c r="I11" s="8"/>
      <c r="J11" s="8" t="s">
        <v>97</v>
      </c>
      <c r="K11" s="8"/>
    </row>
    <row r="12" spans="3:11" ht="12.75">
      <c r="C12" s="8" t="s">
        <v>108</v>
      </c>
      <c r="D12" s="8"/>
      <c r="E12" s="8" t="s">
        <v>107</v>
      </c>
      <c r="F12" s="8"/>
      <c r="G12" s="8"/>
      <c r="H12" s="8" t="s">
        <v>108</v>
      </c>
      <c r="I12" s="8"/>
      <c r="J12" s="8" t="s">
        <v>107</v>
      </c>
      <c r="K12" s="8"/>
    </row>
    <row r="13" spans="3:11" ht="12.75">
      <c r="C13" s="7" t="s">
        <v>2</v>
      </c>
      <c r="D13" s="7"/>
      <c r="E13" s="7" t="s">
        <v>2</v>
      </c>
      <c r="F13" s="7"/>
      <c r="G13" s="7"/>
      <c r="H13" s="7" t="s">
        <v>2</v>
      </c>
      <c r="I13" s="7"/>
      <c r="J13" s="7" t="s">
        <v>2</v>
      </c>
      <c r="K13" s="7"/>
    </row>
    <row r="15" spans="1:11" ht="12.75">
      <c r="A15" s="1" t="s">
        <v>67</v>
      </c>
      <c r="C15" s="11">
        <f>30001-12596</f>
        <v>17405</v>
      </c>
      <c r="D15" s="11"/>
      <c r="E15" s="11">
        <v>15664</v>
      </c>
      <c r="F15" s="11"/>
      <c r="G15" s="11"/>
      <c r="H15" s="11">
        <v>30001</v>
      </c>
      <c r="I15" s="11"/>
      <c r="J15" s="11">
        <v>27069</v>
      </c>
      <c r="K15" s="11"/>
    </row>
    <row r="16" spans="1:10" s="6" customFormat="1" ht="12.75">
      <c r="A16" s="6" t="s">
        <v>68</v>
      </c>
      <c r="C16" s="12">
        <f>-14353+6039</f>
        <v>-8314</v>
      </c>
      <c r="D16" s="12"/>
      <c r="E16" s="12">
        <v>-8105</v>
      </c>
      <c r="F16" s="12"/>
      <c r="G16" s="12"/>
      <c r="H16" s="12">
        <v>-14353</v>
      </c>
      <c r="I16" s="12"/>
      <c r="J16" s="12">
        <v>-14155</v>
      </c>
    </row>
    <row r="17" spans="1:11" s="6" customFormat="1" ht="12.75">
      <c r="A17" s="6" t="s">
        <v>69</v>
      </c>
      <c r="C17" s="12">
        <f>-6350+2938</f>
        <v>-3412</v>
      </c>
      <c r="D17" s="12"/>
      <c r="E17" s="12">
        <v>-2630</v>
      </c>
      <c r="F17" s="12"/>
      <c r="G17" s="12"/>
      <c r="H17" s="12">
        <f>-7651+1301</f>
        <v>-6350</v>
      </c>
      <c r="I17" s="12"/>
      <c r="J17" s="12">
        <v>-4759</v>
      </c>
      <c r="K17" s="12"/>
    </row>
    <row r="18" spans="1:11" ht="12.75">
      <c r="A18" s="2" t="s">
        <v>70</v>
      </c>
      <c r="C18" s="17">
        <f>324-173</f>
        <v>151</v>
      </c>
      <c r="D18" s="12"/>
      <c r="E18" s="17">
        <v>180</v>
      </c>
      <c r="F18" s="11"/>
      <c r="G18" s="11"/>
      <c r="H18" s="17">
        <v>324</v>
      </c>
      <c r="I18" s="12"/>
      <c r="J18" s="17">
        <v>268</v>
      </c>
      <c r="K18" s="11"/>
    </row>
    <row r="19" spans="3:11" ht="12.75"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2.75">
      <c r="A20" s="1" t="s">
        <v>71</v>
      </c>
      <c r="C20" s="11">
        <f>SUM(C15:C18)</f>
        <v>5830</v>
      </c>
      <c r="D20" s="11"/>
      <c r="E20" s="11">
        <f>SUM(E15:E18)</f>
        <v>5109</v>
      </c>
      <c r="F20" s="11"/>
      <c r="G20" s="11"/>
      <c r="H20" s="11">
        <f>SUM(H15:H18)</f>
        <v>9622</v>
      </c>
      <c r="I20" s="11"/>
      <c r="J20" s="11">
        <f>SUM(J15:J18)</f>
        <v>8423</v>
      </c>
      <c r="K20" s="11"/>
    </row>
    <row r="21" spans="1:11" ht="12.75">
      <c r="A21" s="2" t="s">
        <v>72</v>
      </c>
      <c r="C21" s="12">
        <f>-1301+644</f>
        <v>-657</v>
      </c>
      <c r="D21" s="12"/>
      <c r="E21" s="12">
        <v>-942</v>
      </c>
      <c r="F21" s="11"/>
      <c r="G21" s="11"/>
      <c r="H21" s="11">
        <v>-1301</v>
      </c>
      <c r="I21" s="11"/>
      <c r="J21" s="11">
        <v>-1855</v>
      </c>
      <c r="K21" s="11"/>
    </row>
    <row r="22" spans="1:11" ht="12.75">
      <c r="A22" s="2" t="s">
        <v>73</v>
      </c>
      <c r="C22" s="17">
        <f>-469+242</f>
        <v>-227</v>
      </c>
      <c r="D22" s="12"/>
      <c r="E22" s="17">
        <v>-390</v>
      </c>
      <c r="F22" s="11"/>
      <c r="G22" s="11"/>
      <c r="H22" s="17">
        <v>-469</v>
      </c>
      <c r="I22" s="12"/>
      <c r="J22" s="17">
        <v>-682</v>
      </c>
      <c r="K22" s="11"/>
    </row>
    <row r="23" spans="3:11" ht="12.75"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>
      <c r="A24" s="1" t="s">
        <v>27</v>
      </c>
      <c r="C24" s="11">
        <f>SUM(C20:C22)</f>
        <v>4946</v>
      </c>
      <c r="D24" s="11"/>
      <c r="E24" s="11">
        <f>SUM(E20:E22)</f>
        <v>3777</v>
      </c>
      <c r="F24" s="11"/>
      <c r="G24" s="11"/>
      <c r="H24" s="11">
        <f>SUM(H20:H22)</f>
        <v>7852</v>
      </c>
      <c r="I24" s="11"/>
      <c r="J24" s="11">
        <f>SUM(J20:J22)</f>
        <v>5886</v>
      </c>
      <c r="K24" s="11"/>
    </row>
    <row r="25" spans="1:11" ht="12.75">
      <c r="A25" s="2" t="s">
        <v>74</v>
      </c>
      <c r="C25" s="17">
        <f>-2173+759</f>
        <v>-1414</v>
      </c>
      <c r="D25" s="12"/>
      <c r="E25" s="17">
        <v>-1163</v>
      </c>
      <c r="F25" s="11"/>
      <c r="G25" s="11"/>
      <c r="H25" s="17">
        <v>-2173</v>
      </c>
      <c r="I25" s="12"/>
      <c r="J25" s="17">
        <v>-1726</v>
      </c>
      <c r="K25" s="11"/>
    </row>
    <row r="26" spans="3:11" ht="12.75"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.75">
      <c r="A27" s="1" t="s">
        <v>54</v>
      </c>
      <c r="C27" s="11">
        <f>SUM(C24:C25)</f>
        <v>3532</v>
      </c>
      <c r="D27" s="11"/>
      <c r="E27" s="11">
        <f>SUM(E24:E25)</f>
        <v>2614</v>
      </c>
      <c r="F27" s="11"/>
      <c r="G27" s="11"/>
      <c r="H27" s="11">
        <f>SUM(H24:H25)</f>
        <v>5679</v>
      </c>
      <c r="I27" s="11"/>
      <c r="J27" s="11">
        <f>SUM(J24:J25)</f>
        <v>4160</v>
      </c>
      <c r="K27" s="11"/>
    </row>
    <row r="28" spans="1:11" ht="12.75">
      <c r="A28" s="2" t="s">
        <v>75</v>
      </c>
      <c r="C28" s="30">
        <v>0</v>
      </c>
      <c r="D28" s="30"/>
      <c r="E28" s="30">
        <v>0</v>
      </c>
      <c r="F28" s="30"/>
      <c r="G28" s="30"/>
      <c r="H28" s="30">
        <v>0</v>
      </c>
      <c r="I28" s="30"/>
      <c r="J28" s="30">
        <v>0</v>
      </c>
      <c r="K28" s="30"/>
    </row>
    <row r="29" spans="3:11" ht="12.75"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3.5" thickBot="1">
      <c r="A30" s="1" t="s">
        <v>82</v>
      </c>
      <c r="C30" s="26">
        <f>SUM(C27:C28)</f>
        <v>3532</v>
      </c>
      <c r="D30" s="20"/>
      <c r="E30" s="26">
        <f>SUM(E27:E28)</f>
        <v>2614</v>
      </c>
      <c r="G30" s="21">
        <f>SUM(G27:G28)</f>
        <v>0</v>
      </c>
      <c r="H30" s="26">
        <f>SUM(H27:H28)</f>
        <v>5679</v>
      </c>
      <c r="I30" s="20"/>
      <c r="J30" s="26">
        <f>SUM(J27:J28)</f>
        <v>4160</v>
      </c>
      <c r="K30" s="20">
        <f>SUM(K27:K28)</f>
        <v>0</v>
      </c>
    </row>
    <row r="31" spans="3:11" ht="13.5" thickTop="1">
      <c r="C31" s="12"/>
      <c r="D31" s="12"/>
      <c r="E31" s="12"/>
      <c r="F31" s="11"/>
      <c r="G31" s="11"/>
      <c r="H31" s="12"/>
      <c r="I31" s="12"/>
      <c r="J31" s="12"/>
      <c r="K31" s="11"/>
    </row>
    <row r="32" spans="3:11" ht="12.75">
      <c r="C32" s="22"/>
      <c r="D32" s="22"/>
      <c r="E32" s="22"/>
      <c r="F32" s="12"/>
      <c r="G32" s="22"/>
      <c r="H32" s="22"/>
      <c r="I32" s="22"/>
      <c r="J32" s="22"/>
      <c r="K32" s="19"/>
    </row>
    <row r="33" spans="1:11" ht="12.75">
      <c r="A33" s="2" t="s">
        <v>76</v>
      </c>
      <c r="C33" s="19">
        <f>SUM(C30/44000*100)</f>
        <v>8.027272727272727</v>
      </c>
      <c r="D33" s="12"/>
      <c r="E33" s="19">
        <f>SUM(E30/40000*100)</f>
        <v>6.535</v>
      </c>
      <c r="F33" s="12"/>
      <c r="G33" s="12"/>
      <c r="H33" s="19">
        <f>SUM(H30/44000*100)</f>
        <v>12.906818181818183</v>
      </c>
      <c r="I33" s="12"/>
      <c r="J33" s="19">
        <f>SUM(J30/40000*100)</f>
        <v>10.4</v>
      </c>
      <c r="K33" s="12"/>
    </row>
    <row r="34" spans="3:11" ht="12.75"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2.75">
      <c r="A35" s="1" t="s">
        <v>99</v>
      </c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2.75">
      <c r="A36" s="1" t="s">
        <v>98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3:11" ht="12.75">
      <c r="C37" s="19"/>
      <c r="D37" s="19"/>
      <c r="E37" s="19"/>
      <c r="F37" s="19"/>
      <c r="G37" s="19"/>
      <c r="H37" s="19"/>
      <c r="I37" s="19"/>
      <c r="J37" s="19"/>
      <c r="K37" s="19"/>
    </row>
    <row r="38" spans="3:11" ht="12.75"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>
      <c r="C40" s="19"/>
      <c r="D40" s="19"/>
      <c r="E40" s="19"/>
      <c r="F40" s="19"/>
      <c r="G40" s="19"/>
      <c r="H40" s="19"/>
      <c r="I40" s="19"/>
      <c r="J40" s="19"/>
      <c r="K40" s="19"/>
    </row>
    <row r="41" spans="3:11" ht="12.75">
      <c r="C41" s="19"/>
      <c r="D41" s="19"/>
      <c r="E41" s="19"/>
      <c r="F41" s="19"/>
      <c r="G41" s="19"/>
      <c r="H41" s="19"/>
      <c r="I41" s="19"/>
      <c r="J41" s="19"/>
      <c r="K41" s="19"/>
    </row>
    <row r="42" spans="3:11" ht="12.75">
      <c r="C42" s="19"/>
      <c r="D42" s="19"/>
      <c r="E42" s="19"/>
      <c r="F42" s="19"/>
      <c r="G42" s="19"/>
      <c r="H42" s="19"/>
      <c r="I42" s="19"/>
      <c r="J42" s="19"/>
      <c r="K42" s="19"/>
    </row>
    <row r="43" spans="3:11" ht="12.75"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2.75">
      <c r="A44" s="1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2.75">
      <c r="A45" s="1"/>
      <c r="C45" s="19"/>
      <c r="D45" s="19"/>
      <c r="E45" s="19"/>
      <c r="F45" s="19"/>
      <c r="G45" s="19"/>
      <c r="H45" s="19"/>
      <c r="I45" s="19"/>
      <c r="J45" s="19"/>
      <c r="K45" s="19"/>
    </row>
    <row r="46" spans="3:11" ht="12.75"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2.75">
      <c r="A47" s="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2.75">
      <c r="A48" s="1"/>
      <c r="C48" s="11"/>
      <c r="D48" s="11"/>
      <c r="E48" s="11"/>
      <c r="F48" s="11"/>
      <c r="G48" s="11"/>
      <c r="H48" s="11"/>
      <c r="I48" s="11"/>
      <c r="J48" s="11"/>
      <c r="K48" s="11"/>
    </row>
    <row r="49" spans="3:11" ht="12.75">
      <c r="C49" s="11"/>
      <c r="D49" s="11"/>
      <c r="E49" s="11"/>
      <c r="F49" s="11"/>
      <c r="G49" s="11"/>
      <c r="H49" s="11"/>
      <c r="I49" s="11"/>
      <c r="J49" s="11"/>
      <c r="K49" s="11"/>
    </row>
    <row r="50" spans="3:11" ht="12.75">
      <c r="C50" s="11"/>
      <c r="D50" s="11"/>
      <c r="E50" s="11"/>
      <c r="F50" s="11"/>
      <c r="G50" s="11"/>
      <c r="H50" s="11"/>
      <c r="I50" s="11"/>
      <c r="J50" s="11"/>
      <c r="K50" s="11"/>
    </row>
    <row r="51" spans="3:11" ht="12.75">
      <c r="C51" s="11"/>
      <c r="D51" s="11"/>
      <c r="E51" s="11"/>
      <c r="F51" s="11"/>
      <c r="G51" s="11"/>
      <c r="H51" s="11"/>
      <c r="I51" s="11"/>
      <c r="J51" s="11"/>
      <c r="K51" s="11"/>
    </row>
    <row r="52" spans="3:11" ht="12.75">
      <c r="C52" s="11"/>
      <c r="D52" s="11"/>
      <c r="E52" s="11"/>
      <c r="F52" s="11"/>
      <c r="G52" s="11"/>
      <c r="H52" s="11"/>
      <c r="I52" s="11"/>
      <c r="J52" s="11"/>
      <c r="K52" s="11"/>
    </row>
    <row r="53" spans="3:11" ht="12.75">
      <c r="C53" s="11"/>
      <c r="D53" s="11"/>
      <c r="E53" s="11"/>
      <c r="F53" s="11"/>
      <c r="G53" s="11"/>
      <c r="H53" s="11"/>
      <c r="I53" s="11"/>
      <c r="J53" s="11"/>
      <c r="K53" s="11"/>
    </row>
    <row r="54" spans="3:11" ht="12.75">
      <c r="C54" s="11"/>
      <c r="D54" s="11"/>
      <c r="E54" s="11"/>
      <c r="F54" s="11"/>
      <c r="G54" s="11"/>
      <c r="H54" s="11"/>
      <c r="I54" s="11"/>
      <c r="J54" s="11"/>
      <c r="K54" s="11"/>
    </row>
  </sheetData>
  <mergeCells count="2">
    <mergeCell ref="C7:E7"/>
    <mergeCell ref="H7:J7"/>
  </mergeCells>
  <printOptions/>
  <pageMargins left="0.75" right="0.75" top="1" bottom="1" header="0.5" footer="0.5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workbookViewId="0" topLeftCell="A26">
      <selection activeCell="C41" sqref="C41"/>
    </sheetView>
  </sheetViews>
  <sheetFormatPr defaultColWidth="9.140625" defaultRowHeight="12.75"/>
  <cols>
    <col min="1" max="1" width="38.421875" style="2" customWidth="1"/>
    <col min="2" max="2" width="5.28125" style="2" customWidth="1"/>
    <col min="3" max="3" width="14.421875" style="2" customWidth="1"/>
    <col min="4" max="4" width="5.00390625" style="2" customWidth="1"/>
    <col min="5" max="5" width="13.7109375" style="2" customWidth="1"/>
    <col min="6" max="6" width="4.00390625" style="2" customWidth="1"/>
    <col min="7" max="7" width="5.00390625" style="2" customWidth="1"/>
    <col min="8" max="8" width="4.00390625" style="2" customWidth="1"/>
    <col min="9" max="9" width="12.7109375" style="2" customWidth="1"/>
    <col min="10" max="11" width="9.140625" style="2" customWidth="1"/>
    <col min="12" max="12" width="13.140625" style="2" customWidth="1"/>
    <col min="13" max="16384" width="9.140625" style="2" customWidth="1"/>
  </cols>
  <sheetData>
    <row r="1" ht="12.75">
      <c r="A1" s="1" t="s">
        <v>0</v>
      </c>
    </row>
    <row r="2" spans="1:2" ht="12.75">
      <c r="A2" s="3" t="s">
        <v>106</v>
      </c>
      <c r="B2" s="3"/>
    </row>
    <row r="3" spans="1:22" ht="12.75">
      <c r="A3" s="4" t="s">
        <v>1</v>
      </c>
      <c r="B3" s="4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9:22" ht="7.5" customHeight="1"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.75">
      <c r="A5" s="1" t="s">
        <v>79</v>
      </c>
      <c r="B5" s="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3:9" ht="12.75">
      <c r="C6" s="7" t="s">
        <v>102</v>
      </c>
      <c r="D6" s="8"/>
      <c r="E6" s="7" t="s">
        <v>103</v>
      </c>
      <c r="F6" s="7"/>
      <c r="G6" s="7"/>
      <c r="H6" s="7"/>
      <c r="I6" s="9"/>
    </row>
    <row r="7" spans="3:9" ht="12.75">
      <c r="C7" s="7" t="s">
        <v>101</v>
      </c>
      <c r="D7" s="10"/>
      <c r="E7" s="7" t="s">
        <v>101</v>
      </c>
      <c r="F7" s="1"/>
      <c r="G7" s="7"/>
      <c r="H7" s="7"/>
      <c r="I7" s="9"/>
    </row>
    <row r="8" spans="3:9" ht="12.75">
      <c r="C8" s="7" t="s">
        <v>109</v>
      </c>
      <c r="D8" s="8"/>
      <c r="E8" s="7" t="s">
        <v>84</v>
      </c>
      <c r="F8" s="7"/>
      <c r="G8" s="7"/>
      <c r="H8" s="7"/>
      <c r="I8" s="9"/>
    </row>
    <row r="9" spans="3:9" ht="12.75">
      <c r="C9" s="7" t="s">
        <v>2</v>
      </c>
      <c r="D9" s="7"/>
      <c r="E9" s="7" t="s">
        <v>2</v>
      </c>
      <c r="F9" s="7"/>
      <c r="G9" s="7"/>
      <c r="H9" s="7"/>
      <c r="I9" s="9"/>
    </row>
    <row r="10" ht="2.25" customHeight="1">
      <c r="I10" s="6"/>
    </row>
    <row r="11" spans="1:9" ht="12.75">
      <c r="A11" s="1" t="s">
        <v>3</v>
      </c>
      <c r="B11" s="1"/>
      <c r="C11" s="11">
        <v>21229</v>
      </c>
      <c r="D11" s="11"/>
      <c r="E11" s="11">
        <v>22476</v>
      </c>
      <c r="F11" s="11"/>
      <c r="G11" s="11"/>
      <c r="H11" s="11"/>
      <c r="I11" s="12"/>
    </row>
    <row r="12" spans="3:9" ht="8.25" customHeight="1">
      <c r="C12" s="11"/>
      <c r="D12" s="11"/>
      <c r="E12" s="11"/>
      <c r="F12" s="11"/>
      <c r="G12" s="11"/>
      <c r="H12" s="11"/>
      <c r="I12" s="12"/>
    </row>
    <row r="13" spans="1:9" ht="12.75">
      <c r="A13" s="1" t="s">
        <v>4</v>
      </c>
      <c r="B13" s="1"/>
      <c r="C13" s="11"/>
      <c r="D13" s="11"/>
      <c r="E13" s="11"/>
      <c r="F13" s="11"/>
      <c r="G13" s="11"/>
      <c r="H13" s="11"/>
      <c r="I13" s="12"/>
    </row>
    <row r="14" spans="1:9" ht="12.75">
      <c r="A14" s="13" t="s">
        <v>5</v>
      </c>
      <c r="B14" s="13"/>
      <c r="C14" s="14">
        <v>33697</v>
      </c>
      <c r="D14" s="11"/>
      <c r="E14" s="14">
        <v>26571</v>
      </c>
      <c r="F14" s="11"/>
      <c r="G14" s="11"/>
      <c r="H14" s="11"/>
      <c r="I14" s="12"/>
    </row>
    <row r="15" spans="1:9" ht="12.75">
      <c r="A15" s="13" t="s">
        <v>6</v>
      </c>
      <c r="B15" s="13"/>
      <c r="C15" s="15">
        <v>28316</v>
      </c>
      <c r="D15" s="11"/>
      <c r="E15" s="15">
        <v>24805</v>
      </c>
      <c r="F15" s="11"/>
      <c r="G15" s="11"/>
      <c r="H15" s="11"/>
      <c r="I15" s="12"/>
    </row>
    <row r="16" spans="1:9" ht="12.75">
      <c r="A16" s="13" t="s">
        <v>7</v>
      </c>
      <c r="B16" s="13"/>
      <c r="C16" s="15">
        <v>506</v>
      </c>
      <c r="D16" s="11"/>
      <c r="E16" s="15">
        <v>249</v>
      </c>
      <c r="F16" s="11"/>
      <c r="G16" s="11"/>
      <c r="H16" s="11"/>
      <c r="I16" s="12"/>
    </row>
    <row r="17" spans="1:9" ht="12.75">
      <c r="A17" s="13" t="s">
        <v>8</v>
      </c>
      <c r="B17" s="13"/>
      <c r="C17" s="15">
        <v>13332</v>
      </c>
      <c r="D17" s="11"/>
      <c r="E17" s="15">
        <v>2079</v>
      </c>
      <c r="F17" s="12"/>
      <c r="G17" s="12"/>
      <c r="H17" s="12"/>
      <c r="I17" s="12"/>
    </row>
    <row r="18" spans="1:9" ht="12.75">
      <c r="A18" s="13" t="s">
        <v>9</v>
      </c>
      <c r="B18" s="13"/>
      <c r="C18" s="16">
        <v>4709</v>
      </c>
      <c r="D18" s="11"/>
      <c r="E18" s="16">
        <v>4519</v>
      </c>
      <c r="F18" s="12"/>
      <c r="G18" s="12"/>
      <c r="H18" s="12"/>
      <c r="I18" s="12"/>
    </row>
    <row r="19" spans="1:9" ht="12.75">
      <c r="A19" s="13"/>
      <c r="B19" s="13"/>
      <c r="C19" s="12">
        <f>SUM(C14:C18)</f>
        <v>80560</v>
      </c>
      <c r="D19" s="11"/>
      <c r="E19" s="12">
        <f>SUM(E14:E18)</f>
        <v>58223</v>
      </c>
      <c r="F19" s="12"/>
      <c r="G19" s="12"/>
      <c r="H19" s="12"/>
      <c r="I19" s="12"/>
    </row>
    <row r="20" spans="1:9" ht="12.75">
      <c r="A20" s="1" t="s">
        <v>10</v>
      </c>
      <c r="B20" s="1"/>
      <c r="C20" s="12"/>
      <c r="D20" s="11"/>
      <c r="E20" s="12"/>
      <c r="F20" s="12"/>
      <c r="G20" s="12"/>
      <c r="H20" s="12"/>
      <c r="I20" s="12"/>
    </row>
    <row r="21" spans="1:9" ht="12.75">
      <c r="A21" s="13" t="s">
        <v>11</v>
      </c>
      <c r="B21" s="13"/>
      <c r="C21" s="14">
        <v>2346</v>
      </c>
      <c r="D21" s="11"/>
      <c r="E21" s="14">
        <v>2782</v>
      </c>
      <c r="F21" s="12"/>
      <c r="G21" s="12"/>
      <c r="H21" s="12"/>
      <c r="I21" s="12"/>
    </row>
    <row r="22" spans="1:9" ht="12.75">
      <c r="A22" s="13" t="s">
        <v>12</v>
      </c>
      <c r="B22" s="13"/>
      <c r="C22" s="15">
        <v>1408</v>
      </c>
      <c r="D22" s="11"/>
      <c r="E22" s="15">
        <v>1595</v>
      </c>
      <c r="F22" s="12"/>
      <c r="G22" s="12"/>
      <c r="H22" s="12"/>
      <c r="I22" s="12"/>
    </row>
    <row r="23" spans="1:9" ht="12.75">
      <c r="A23" s="13" t="s">
        <v>87</v>
      </c>
      <c r="B23" s="13"/>
      <c r="C23" s="15">
        <v>76</v>
      </c>
      <c r="D23" s="11"/>
      <c r="E23" s="15">
        <v>86</v>
      </c>
      <c r="F23" s="12"/>
      <c r="G23" s="12"/>
      <c r="H23" s="12"/>
      <c r="I23" s="12"/>
    </row>
    <row r="24" spans="1:9" ht="12.75">
      <c r="A24" s="13" t="s">
        <v>13</v>
      </c>
      <c r="B24" s="13"/>
      <c r="C24" s="15">
        <v>13425</v>
      </c>
      <c r="D24" s="11"/>
      <c r="E24" s="15">
        <v>10499</v>
      </c>
      <c r="F24" s="12"/>
      <c r="H24" s="12"/>
      <c r="I24" s="12"/>
    </row>
    <row r="25" spans="1:9" ht="12.75">
      <c r="A25" s="13" t="s">
        <v>85</v>
      </c>
      <c r="B25" s="13"/>
      <c r="C25" s="15">
        <v>1256</v>
      </c>
      <c r="D25" s="11"/>
      <c r="E25" s="15">
        <v>1314</v>
      </c>
      <c r="F25" s="12"/>
      <c r="G25" s="12"/>
      <c r="H25" s="12"/>
      <c r="I25" s="12"/>
    </row>
    <row r="26" spans="1:9" ht="12.75">
      <c r="A26" s="13" t="s">
        <v>14</v>
      </c>
      <c r="B26" s="13"/>
      <c r="C26" s="16">
        <v>266</v>
      </c>
      <c r="D26" s="11"/>
      <c r="E26" s="16">
        <v>388</v>
      </c>
      <c r="F26" s="12"/>
      <c r="G26" s="12"/>
      <c r="H26" s="12"/>
      <c r="I26" s="12"/>
    </row>
    <row r="27" spans="3:9" ht="12.75">
      <c r="C27" s="12">
        <f>SUM(C21:C26)</f>
        <v>18777</v>
      </c>
      <c r="D27" s="11"/>
      <c r="E27" s="12">
        <f>SUM(E21:E26)</f>
        <v>16664</v>
      </c>
      <c r="F27" s="12"/>
      <c r="G27" s="12"/>
      <c r="H27" s="12"/>
      <c r="I27" s="12"/>
    </row>
    <row r="28" spans="3:9" ht="9" customHeight="1">
      <c r="C28" s="11"/>
      <c r="D28" s="11"/>
      <c r="E28" s="11"/>
      <c r="F28" s="11"/>
      <c r="G28" s="11"/>
      <c r="H28" s="11"/>
      <c r="I28" s="12"/>
    </row>
    <row r="29" spans="1:9" ht="12.75">
      <c r="A29" s="1" t="s">
        <v>15</v>
      </c>
      <c r="B29" s="1"/>
      <c r="C29" s="17">
        <f>SUM(C19-C27)</f>
        <v>61783</v>
      </c>
      <c r="D29" s="11"/>
      <c r="E29" s="17">
        <f>SUM(E19-E27)</f>
        <v>41559</v>
      </c>
      <c r="F29" s="11"/>
      <c r="G29" s="11"/>
      <c r="H29" s="11"/>
      <c r="I29" s="12"/>
    </row>
    <row r="30" spans="3:9" ht="13.5" thickBot="1">
      <c r="C30" s="18">
        <f>SUM(C11+C29)</f>
        <v>83012</v>
      </c>
      <c r="D30" s="11"/>
      <c r="E30" s="18">
        <f>SUM(E11+E29)</f>
        <v>64035</v>
      </c>
      <c r="F30" s="12"/>
      <c r="G30" s="12"/>
      <c r="H30" s="12"/>
      <c r="I30" s="12"/>
    </row>
    <row r="31" spans="3:9" ht="7.5" customHeight="1" thickTop="1">
      <c r="C31" s="12"/>
      <c r="D31" s="11"/>
      <c r="E31" s="12"/>
      <c r="F31" s="12"/>
      <c r="G31" s="12"/>
      <c r="H31" s="12"/>
      <c r="I31" s="12"/>
    </row>
    <row r="32" spans="1:9" ht="12.75">
      <c r="A32" s="1" t="s">
        <v>16</v>
      </c>
      <c r="B32" s="1"/>
      <c r="C32" s="12"/>
      <c r="D32" s="11"/>
      <c r="E32" s="12"/>
      <c r="F32" s="12"/>
      <c r="G32" s="12"/>
      <c r="H32" s="12"/>
      <c r="I32" s="12"/>
    </row>
    <row r="33" spans="1:9" ht="12.75">
      <c r="A33" s="1" t="s">
        <v>17</v>
      </c>
      <c r="B33" s="1"/>
      <c r="C33" s="12">
        <v>44000</v>
      </c>
      <c r="D33" s="11"/>
      <c r="E33" s="12">
        <v>40000</v>
      </c>
      <c r="F33" s="12"/>
      <c r="G33" s="12"/>
      <c r="H33" s="12"/>
      <c r="I33" s="12"/>
    </row>
    <row r="34" spans="1:9" ht="12.75">
      <c r="A34" s="1" t="s">
        <v>18</v>
      </c>
      <c r="B34" s="1"/>
      <c r="C34" s="12"/>
      <c r="D34" s="11"/>
      <c r="E34" s="12"/>
      <c r="F34" s="12"/>
      <c r="G34" s="12"/>
      <c r="H34" s="12"/>
      <c r="I34" s="12"/>
    </row>
    <row r="35" spans="1:9" ht="12.75">
      <c r="A35" s="2" t="s">
        <v>19</v>
      </c>
      <c r="C35" s="14"/>
      <c r="D35" s="11"/>
      <c r="E35" s="14"/>
      <c r="F35" s="12"/>
      <c r="G35" s="12"/>
      <c r="H35" s="12"/>
      <c r="I35" s="12"/>
    </row>
    <row r="36" spans="1:9" ht="12.75">
      <c r="A36" s="13" t="s">
        <v>20</v>
      </c>
      <c r="B36" s="13"/>
      <c r="C36" s="15">
        <v>12735</v>
      </c>
      <c r="D36" s="11"/>
      <c r="E36" s="15">
        <v>2894</v>
      </c>
      <c r="F36" s="12"/>
      <c r="G36" s="12"/>
      <c r="H36" s="12"/>
      <c r="I36" s="12"/>
    </row>
    <row r="37" spans="1:9" ht="12.75">
      <c r="A37" s="13" t="s">
        <v>61</v>
      </c>
      <c r="B37" s="13"/>
      <c r="C37" s="15">
        <v>2185</v>
      </c>
      <c r="D37" s="11"/>
      <c r="E37" s="15">
        <v>2185</v>
      </c>
      <c r="F37" s="12"/>
      <c r="G37" s="12"/>
      <c r="H37" s="12"/>
      <c r="I37" s="12"/>
    </row>
    <row r="38" spans="3:9" ht="12.75">
      <c r="C38" s="15"/>
      <c r="D38" s="11"/>
      <c r="E38" s="15">
        <v>0</v>
      </c>
      <c r="F38" s="12"/>
      <c r="G38" s="12"/>
      <c r="H38" s="12"/>
      <c r="I38" s="12"/>
    </row>
    <row r="39" spans="1:9" ht="12.75">
      <c r="A39" s="2" t="s">
        <v>21</v>
      </c>
      <c r="C39" s="15"/>
      <c r="D39" s="19"/>
      <c r="E39" s="15"/>
      <c r="F39" s="12"/>
      <c r="G39" s="12"/>
      <c r="H39" s="12"/>
      <c r="I39" s="12"/>
    </row>
    <row r="40" spans="1:9" ht="12.75">
      <c r="A40" s="13" t="s">
        <v>22</v>
      </c>
      <c r="B40" s="13"/>
      <c r="C40" s="16">
        <v>21953</v>
      </c>
      <c r="D40" s="19"/>
      <c r="E40" s="16">
        <v>16274</v>
      </c>
      <c r="F40" s="11"/>
      <c r="G40" s="11"/>
      <c r="H40" s="11"/>
      <c r="I40" s="12"/>
    </row>
    <row r="41" spans="3:9" ht="12.75">
      <c r="C41" s="11">
        <f>SUM(C35:C40)</f>
        <v>36873</v>
      </c>
      <c r="D41" s="19"/>
      <c r="E41" s="11">
        <f>SUM(E35:E40)</f>
        <v>21353</v>
      </c>
      <c r="F41" s="11"/>
      <c r="G41" s="11"/>
      <c r="H41" s="11"/>
      <c r="I41" s="12"/>
    </row>
    <row r="42" spans="3:9" ht="6.75" customHeight="1">
      <c r="C42" s="17"/>
      <c r="D42" s="11"/>
      <c r="E42" s="17"/>
      <c r="F42" s="11"/>
      <c r="G42" s="11"/>
      <c r="H42" s="11"/>
      <c r="I42" s="12"/>
    </row>
    <row r="43" spans="1:9" ht="12.75">
      <c r="A43" s="1" t="s">
        <v>23</v>
      </c>
      <c r="B43" s="1"/>
      <c r="C43" s="20">
        <f>SUM(C41+C33)</f>
        <v>80873</v>
      </c>
      <c r="E43" s="20">
        <f>SUM(E41+E33)</f>
        <v>61353</v>
      </c>
      <c r="I43" s="21"/>
    </row>
    <row r="44" ht="8.25" customHeight="1">
      <c r="I44" s="6"/>
    </row>
    <row r="45" spans="1:9" ht="12.75">
      <c r="A45" s="1" t="s">
        <v>86</v>
      </c>
      <c r="B45" s="1"/>
      <c r="C45" s="11"/>
      <c r="D45" s="11"/>
      <c r="E45" s="11"/>
      <c r="F45" s="11"/>
      <c r="G45" s="11"/>
      <c r="H45" s="11"/>
      <c r="I45" s="12"/>
    </row>
    <row r="46" spans="1:9" ht="12.75">
      <c r="A46" s="13" t="s">
        <v>24</v>
      </c>
      <c r="B46" s="1"/>
      <c r="C46" s="11">
        <v>1115</v>
      </c>
      <c r="D46" s="11"/>
      <c r="E46" s="11">
        <v>1115</v>
      </c>
      <c r="F46" s="11"/>
      <c r="G46" s="11"/>
      <c r="H46" s="11"/>
      <c r="I46" s="12"/>
    </row>
    <row r="47" spans="1:9" ht="12.75">
      <c r="A47" s="13" t="s">
        <v>87</v>
      </c>
      <c r="B47" s="1"/>
      <c r="C47" s="11">
        <v>32</v>
      </c>
      <c r="D47" s="11"/>
      <c r="E47" s="11">
        <v>69</v>
      </c>
      <c r="F47" s="11"/>
      <c r="G47" s="11"/>
      <c r="H47" s="11"/>
      <c r="I47" s="12"/>
    </row>
    <row r="48" spans="1:9" ht="12.75">
      <c r="A48" s="13" t="s">
        <v>85</v>
      </c>
      <c r="B48" s="13"/>
      <c r="C48" s="17">
        <v>992</v>
      </c>
      <c r="D48" s="11"/>
      <c r="E48" s="17">
        <v>1498</v>
      </c>
      <c r="F48" s="11"/>
      <c r="G48" s="11"/>
      <c r="H48" s="11"/>
      <c r="I48" s="12"/>
    </row>
    <row r="49" spans="1:9" ht="13.5" thickBot="1">
      <c r="A49" s="13"/>
      <c r="B49" s="13"/>
      <c r="C49" s="18">
        <f>SUM(C43:C48)</f>
        <v>83012</v>
      </c>
      <c r="D49" s="11"/>
      <c r="E49" s="18">
        <f>SUM(E43:E48)</f>
        <v>64035</v>
      </c>
      <c r="F49" s="11"/>
      <c r="G49" s="11"/>
      <c r="H49" s="11"/>
      <c r="I49" s="12"/>
    </row>
    <row r="50" spans="1:9" ht="9" customHeight="1" thickTop="1">
      <c r="A50" s="13"/>
      <c r="B50" s="13"/>
      <c r="C50" s="12"/>
      <c r="D50" s="11"/>
      <c r="E50" s="12"/>
      <c r="F50" s="11"/>
      <c r="G50" s="11"/>
      <c r="H50" s="11"/>
      <c r="I50" s="12"/>
    </row>
    <row r="51" spans="1:9" ht="12.75">
      <c r="A51" s="2" t="s">
        <v>25</v>
      </c>
      <c r="C51" s="22">
        <f>+C43/C33</f>
        <v>1.8380227272727272</v>
      </c>
      <c r="D51" s="11"/>
      <c r="E51" s="22">
        <f>+E43/E33</f>
        <v>1.533825</v>
      </c>
      <c r="F51" s="23"/>
      <c r="G51" s="23"/>
      <c r="H51" s="23"/>
      <c r="I51" s="24"/>
    </row>
    <row r="52" spans="1:9" ht="12.75">
      <c r="A52" s="13"/>
      <c r="B52" s="13"/>
      <c r="D52" s="11"/>
      <c r="E52" s="12"/>
      <c r="F52" s="11"/>
      <c r="G52" s="11"/>
      <c r="H52" s="11"/>
      <c r="I52" s="12"/>
    </row>
    <row r="53" spans="1:9" ht="12.75">
      <c r="A53" s="1"/>
      <c r="B53" s="1"/>
      <c r="D53" s="11"/>
      <c r="E53" s="11"/>
      <c r="F53" s="11"/>
      <c r="G53" s="11"/>
      <c r="H53" s="11"/>
      <c r="I53" s="12"/>
    </row>
    <row r="54" spans="1:9" ht="12.75">
      <c r="A54" s="1" t="s">
        <v>100</v>
      </c>
      <c r="B54" s="1"/>
      <c r="D54" s="11"/>
      <c r="E54" s="11"/>
      <c r="F54" s="11"/>
      <c r="G54" s="11"/>
      <c r="H54" s="11"/>
      <c r="I54" s="12"/>
    </row>
    <row r="55" spans="1:9" ht="12.75">
      <c r="A55" s="1" t="s">
        <v>98</v>
      </c>
      <c r="D55" s="11"/>
      <c r="E55" s="11"/>
      <c r="F55" s="11"/>
      <c r="G55" s="11"/>
      <c r="H55" s="11"/>
      <c r="I55" s="12"/>
    </row>
    <row r="56" spans="4:9" ht="12.75">
      <c r="D56" s="11"/>
      <c r="E56" s="11"/>
      <c r="F56" s="11"/>
      <c r="G56" s="11"/>
      <c r="H56" s="11"/>
      <c r="I56" s="12"/>
    </row>
    <row r="57" ht="12.75">
      <c r="I57" s="6"/>
    </row>
    <row r="58" ht="12.75">
      <c r="I58" s="6"/>
    </row>
    <row r="59" ht="12.75">
      <c r="I59" s="6"/>
    </row>
    <row r="60" ht="12.75">
      <c r="I60" s="6"/>
    </row>
    <row r="61" ht="12.75">
      <c r="I61" s="6"/>
    </row>
    <row r="62" ht="12.75">
      <c r="I62" s="6"/>
    </row>
    <row r="63" ht="12.75">
      <c r="I63" s="6"/>
    </row>
    <row r="64" ht="12.75">
      <c r="I64" s="6"/>
    </row>
    <row r="65" ht="12.75">
      <c r="I65" s="6"/>
    </row>
    <row r="66" ht="12.75">
      <c r="I66" s="6"/>
    </row>
    <row r="67" ht="12.75">
      <c r="I67" s="6"/>
    </row>
    <row r="68" ht="12.75">
      <c r="I68" s="6"/>
    </row>
    <row r="69" ht="12.75">
      <c r="I69" s="6"/>
    </row>
    <row r="70" ht="12.75">
      <c r="I70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1"/>
  <sheetViews>
    <sheetView tabSelected="1" workbookViewId="0" topLeftCell="A10">
      <selection activeCell="A20" sqref="A20"/>
    </sheetView>
  </sheetViews>
  <sheetFormatPr defaultColWidth="9.140625" defaultRowHeight="12.75"/>
  <cols>
    <col min="1" max="1" width="45.7109375" style="2" customWidth="1"/>
    <col min="2" max="2" width="10.28125" style="2" customWidth="1"/>
    <col min="3" max="3" width="8.00390625" style="2" customWidth="1"/>
    <col min="4" max="4" width="4.00390625" style="2" customWidth="1"/>
    <col min="5" max="5" width="15.421875" style="2" bestFit="1" customWidth="1"/>
    <col min="6" max="6" width="2.8515625" style="2" customWidth="1"/>
    <col min="7" max="7" width="15.421875" style="2" bestFit="1" customWidth="1"/>
    <col min="8" max="8" width="4.57421875" style="2" customWidth="1"/>
    <col min="9" max="9" width="5.00390625" style="2" customWidth="1"/>
    <col min="10" max="10" width="0.85546875" style="2" customWidth="1"/>
    <col min="11" max="11" width="12.7109375" style="6" customWidth="1"/>
    <col min="12" max="13" width="9.140625" style="2" customWidth="1"/>
    <col min="14" max="14" width="13.140625" style="2" customWidth="1"/>
    <col min="15" max="16384" width="9.140625" style="2" customWidth="1"/>
  </cols>
  <sheetData>
    <row r="1" ht="12.75">
      <c r="A1" s="1" t="s">
        <v>0</v>
      </c>
    </row>
    <row r="2" spans="1:11" ht="12.75">
      <c r="A2" s="3" t="s">
        <v>106</v>
      </c>
      <c r="B2" s="3"/>
      <c r="H2" s="6"/>
      <c r="I2" s="6"/>
      <c r="K2" s="2"/>
    </row>
    <row r="3" spans="1:22" ht="12.75">
      <c r="A3" s="4" t="s">
        <v>26</v>
      </c>
      <c r="B3" s="5"/>
      <c r="C3" s="5"/>
      <c r="D3" s="5"/>
      <c r="E3" s="5"/>
      <c r="F3" s="5"/>
      <c r="G3" s="5"/>
      <c r="H3" s="6"/>
      <c r="I3" s="6"/>
      <c r="J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2.75">
      <c r="A4" s="25"/>
      <c r="B4" s="6"/>
      <c r="C4" s="6"/>
      <c r="D4" s="6"/>
      <c r="E4" s="6"/>
      <c r="F4" s="6"/>
      <c r="G4" s="6"/>
      <c r="H4" s="6"/>
      <c r="I4" s="6"/>
      <c r="J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2:22" ht="7.5" customHeight="1"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2.75">
      <c r="A6" s="1" t="s">
        <v>59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2:22" ht="9.75" customHeight="1"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3:22" ht="12.75">
      <c r="C8" s="8"/>
      <c r="D8" s="8"/>
      <c r="E8" s="7"/>
      <c r="F8" s="7"/>
      <c r="G8" s="7"/>
      <c r="H8" s="7"/>
      <c r="I8" s="7"/>
      <c r="J8" s="7"/>
      <c r="K8" s="9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3:22" ht="12.75">
      <c r="C9" s="10"/>
      <c r="D9" s="10"/>
      <c r="E9" s="7" t="s">
        <v>113</v>
      </c>
      <c r="F9" s="7"/>
      <c r="G9" s="7" t="s">
        <v>113</v>
      </c>
      <c r="H9" s="1"/>
      <c r="I9" s="7"/>
      <c r="J9" s="7"/>
      <c r="K9" s="9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3:22" ht="12.75">
      <c r="C10" s="8"/>
      <c r="D10" s="8"/>
      <c r="E10" s="7" t="s">
        <v>109</v>
      </c>
      <c r="F10" s="7"/>
      <c r="G10" s="7" t="s">
        <v>110</v>
      </c>
      <c r="H10" s="7"/>
      <c r="I10" s="7"/>
      <c r="J10" s="7"/>
      <c r="K10" s="9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3:11" ht="12.75">
      <c r="C11" s="7"/>
      <c r="D11" s="7"/>
      <c r="E11" s="7" t="s">
        <v>57</v>
      </c>
      <c r="F11" s="7"/>
      <c r="G11" s="7" t="s">
        <v>57</v>
      </c>
      <c r="H11" s="7"/>
      <c r="I11" s="7"/>
      <c r="J11" s="7"/>
      <c r="K11" s="9"/>
    </row>
    <row r="12" ht="9" customHeight="1"/>
    <row r="13" spans="1:11" ht="12.75">
      <c r="A13" s="2" t="s">
        <v>27</v>
      </c>
      <c r="C13" s="11"/>
      <c r="D13" s="11"/>
      <c r="E13" s="14">
        <v>7852592</v>
      </c>
      <c r="F13" s="12"/>
      <c r="G13" s="14">
        <v>5886184</v>
      </c>
      <c r="H13" s="11"/>
      <c r="I13" s="11"/>
      <c r="J13" s="11"/>
      <c r="K13" s="12"/>
    </row>
    <row r="14" spans="3:11" ht="12.75">
      <c r="C14" s="11"/>
      <c r="D14" s="11"/>
      <c r="E14" s="15"/>
      <c r="F14" s="12"/>
      <c r="G14" s="15"/>
      <c r="H14" s="12"/>
      <c r="I14" s="12"/>
      <c r="J14" s="12"/>
      <c r="K14" s="12"/>
    </row>
    <row r="15" spans="1:11" ht="12.75">
      <c r="A15" s="2" t="s">
        <v>28</v>
      </c>
      <c r="C15" s="11"/>
      <c r="D15" s="11"/>
      <c r="E15" s="15"/>
      <c r="F15" s="12"/>
      <c r="G15" s="15"/>
      <c r="H15" s="11"/>
      <c r="I15" s="11"/>
      <c r="J15" s="11"/>
      <c r="K15" s="12"/>
    </row>
    <row r="16" spans="1:11" ht="12.75">
      <c r="A16" s="2" t="s">
        <v>29</v>
      </c>
      <c r="C16" s="11"/>
      <c r="D16" s="11"/>
      <c r="E16" s="15">
        <v>1642419</v>
      </c>
      <c r="F16" s="12"/>
      <c r="G16" s="15">
        <v>1775311</v>
      </c>
      <c r="H16" s="11"/>
      <c r="I16" s="11"/>
      <c r="J16" s="11"/>
      <c r="K16" s="12"/>
    </row>
    <row r="17" spans="1:11" ht="12.75">
      <c r="A17" s="2" t="s">
        <v>30</v>
      </c>
      <c r="C17" s="11"/>
      <c r="D17" s="11"/>
      <c r="E17" s="16">
        <v>416213</v>
      </c>
      <c r="F17" s="12"/>
      <c r="G17" s="16">
        <v>665820</v>
      </c>
      <c r="H17" s="11"/>
      <c r="I17" s="11"/>
      <c r="J17" s="11"/>
      <c r="K17" s="12"/>
    </row>
    <row r="18" spans="1:11" ht="12.75">
      <c r="A18" s="13"/>
      <c r="C18" s="11"/>
      <c r="D18" s="11"/>
      <c r="E18" s="14"/>
      <c r="F18" s="12"/>
      <c r="G18" s="14"/>
      <c r="H18" s="11"/>
      <c r="I18" s="11"/>
      <c r="J18" s="11"/>
      <c r="K18" s="12"/>
    </row>
    <row r="19" spans="1:11" ht="12.75">
      <c r="A19" s="2" t="s">
        <v>31</v>
      </c>
      <c r="C19" s="11"/>
      <c r="D19" s="11"/>
      <c r="E19" s="15">
        <f>SUM(E13:E17)</f>
        <v>9911224</v>
      </c>
      <c r="F19" s="12"/>
      <c r="G19" s="15">
        <f>SUM(G13:G17)</f>
        <v>8327315</v>
      </c>
      <c r="H19" s="11"/>
      <c r="I19" s="11"/>
      <c r="J19" s="11"/>
      <c r="K19" s="12"/>
    </row>
    <row r="20" spans="1:11" ht="12.75">
      <c r="A20" s="13"/>
      <c r="C20" s="11"/>
      <c r="D20" s="11"/>
      <c r="E20" s="15"/>
      <c r="F20" s="12"/>
      <c r="G20" s="15"/>
      <c r="H20" s="11"/>
      <c r="I20" s="11"/>
      <c r="J20" s="11"/>
      <c r="K20" s="12"/>
    </row>
    <row r="21" spans="1:11" ht="12.75">
      <c r="A21" s="2" t="s">
        <v>32</v>
      </c>
      <c r="C21" s="11"/>
      <c r="D21" s="11"/>
      <c r="E21" s="15">
        <v>-10713779</v>
      </c>
      <c r="F21" s="12"/>
      <c r="G21" s="15">
        <v>-2157155</v>
      </c>
      <c r="H21" s="12"/>
      <c r="I21" s="12"/>
      <c r="J21" s="12"/>
      <c r="K21" s="12"/>
    </row>
    <row r="22" spans="1:11" ht="12.75">
      <c r="A22" s="2" t="s">
        <v>33</v>
      </c>
      <c r="C22" s="11"/>
      <c r="D22" s="11"/>
      <c r="E22" s="15">
        <v>2303603</v>
      </c>
      <c r="F22" s="12"/>
      <c r="G22" s="15">
        <v>303340</v>
      </c>
      <c r="H22" s="12"/>
      <c r="I22" s="12"/>
      <c r="J22" s="12"/>
      <c r="K22" s="12"/>
    </row>
    <row r="23" spans="1:11" ht="12.75">
      <c r="A23" s="2" t="s">
        <v>34</v>
      </c>
      <c r="C23" s="11"/>
      <c r="D23" s="11"/>
      <c r="E23" s="16">
        <v>-2295500</v>
      </c>
      <c r="F23" s="12"/>
      <c r="G23" s="16">
        <v>-1593039</v>
      </c>
      <c r="H23" s="12"/>
      <c r="I23" s="12"/>
      <c r="J23" s="12"/>
      <c r="K23" s="12"/>
    </row>
    <row r="24" spans="3:11" ht="12.75">
      <c r="C24" s="11"/>
      <c r="D24" s="11"/>
      <c r="E24" s="12"/>
      <c r="F24" s="12"/>
      <c r="G24" s="12"/>
      <c r="H24" s="12"/>
      <c r="I24" s="12"/>
      <c r="J24" s="12"/>
      <c r="K24" s="12"/>
    </row>
    <row r="25" spans="1:11" ht="12.75">
      <c r="A25" s="1" t="s">
        <v>120</v>
      </c>
      <c r="C25" s="11"/>
      <c r="D25" s="11"/>
      <c r="E25" s="12">
        <f>SUM(E19:E23)</f>
        <v>-794452</v>
      </c>
      <c r="F25" s="12"/>
      <c r="G25" s="12">
        <f>SUM(G19:G23)</f>
        <v>4880461</v>
      </c>
      <c r="H25" s="12"/>
      <c r="I25" s="12"/>
      <c r="J25" s="12"/>
      <c r="K25" s="12"/>
    </row>
    <row r="26" spans="1:11" ht="12.75">
      <c r="A26" s="13"/>
      <c r="C26" s="11"/>
      <c r="D26" s="11"/>
      <c r="E26" s="12"/>
      <c r="F26" s="12"/>
      <c r="G26" s="12"/>
      <c r="H26" s="12"/>
      <c r="I26" s="12"/>
      <c r="J26" s="12"/>
      <c r="K26" s="12"/>
    </row>
    <row r="27" spans="1:11" ht="12.75">
      <c r="A27" s="2" t="s">
        <v>35</v>
      </c>
      <c r="C27" s="11"/>
      <c r="D27" s="11"/>
      <c r="E27" s="12"/>
      <c r="F27" s="12"/>
      <c r="G27" s="12"/>
      <c r="H27" s="12"/>
      <c r="I27" s="12"/>
      <c r="J27" s="12"/>
      <c r="K27" s="12"/>
    </row>
    <row r="28" spans="1:11" ht="12.75">
      <c r="A28" s="2" t="s">
        <v>36</v>
      </c>
      <c r="C28" s="11"/>
      <c r="D28" s="11"/>
      <c r="E28" s="14">
        <v>0</v>
      </c>
      <c r="F28" s="12"/>
      <c r="G28" s="14">
        <v>230000</v>
      </c>
      <c r="H28" s="12"/>
      <c r="I28" s="12"/>
      <c r="J28" s="12"/>
      <c r="K28" s="12"/>
    </row>
    <row r="29" spans="1:11" ht="12.75">
      <c r="A29" s="2" t="s">
        <v>37</v>
      </c>
      <c r="C29" s="11"/>
      <c r="D29" s="11"/>
      <c r="E29" s="15">
        <v>-575995</v>
      </c>
      <c r="F29" s="12"/>
      <c r="G29" s="15">
        <v>-1313743</v>
      </c>
      <c r="H29" s="12"/>
      <c r="I29" s="12"/>
      <c r="J29" s="12"/>
      <c r="K29" s="12"/>
    </row>
    <row r="30" spans="1:11" ht="12.75">
      <c r="A30" s="2" t="s">
        <v>38</v>
      </c>
      <c r="C30" s="11"/>
      <c r="D30" s="11"/>
      <c r="E30" s="16">
        <v>52299</v>
      </c>
      <c r="F30" s="12"/>
      <c r="G30" s="16">
        <v>25734</v>
      </c>
      <c r="H30" s="12"/>
      <c r="I30" s="12"/>
      <c r="J30" s="12"/>
      <c r="K30" s="12"/>
    </row>
    <row r="31" spans="3:11" ht="12.75">
      <c r="C31" s="11"/>
      <c r="D31" s="11"/>
      <c r="E31" s="12"/>
      <c r="F31" s="12"/>
      <c r="G31" s="12"/>
      <c r="H31" s="12"/>
      <c r="I31" s="12"/>
      <c r="J31" s="12"/>
      <c r="K31" s="12"/>
    </row>
    <row r="32" spans="1:11" ht="12.75">
      <c r="A32" s="1" t="s">
        <v>39</v>
      </c>
      <c r="C32" s="11"/>
      <c r="D32" s="11"/>
      <c r="E32" s="12">
        <f>SUM(E28:E30)</f>
        <v>-523696</v>
      </c>
      <c r="F32" s="12"/>
      <c r="G32" s="12">
        <f>SUM(G28:G30)</f>
        <v>-1058009</v>
      </c>
      <c r="H32" s="11"/>
      <c r="I32" s="11"/>
      <c r="J32" s="11"/>
      <c r="K32" s="12"/>
    </row>
    <row r="33" spans="1:11" ht="12.75">
      <c r="A33" s="1"/>
      <c r="C33" s="11"/>
      <c r="D33" s="11"/>
      <c r="E33" s="12"/>
      <c r="F33" s="12"/>
      <c r="G33" s="12"/>
      <c r="H33" s="11"/>
      <c r="I33" s="11"/>
      <c r="J33" s="11"/>
      <c r="K33" s="12"/>
    </row>
    <row r="34" spans="1:11" ht="12.75">
      <c r="A34" s="2" t="s">
        <v>118</v>
      </c>
      <c r="C34" s="11"/>
      <c r="D34" s="11"/>
      <c r="E34" s="12"/>
      <c r="F34" s="12"/>
      <c r="G34" s="12"/>
      <c r="H34" s="11"/>
      <c r="I34" s="11"/>
      <c r="J34" s="11"/>
      <c r="K34" s="12"/>
    </row>
    <row r="35" spans="1:11" ht="12.75">
      <c r="A35" s="2" t="s">
        <v>40</v>
      </c>
      <c r="C35" s="11"/>
      <c r="D35" s="11"/>
      <c r="E35" s="14">
        <v>-468512</v>
      </c>
      <c r="F35" s="12"/>
      <c r="G35" s="14">
        <v>-681899</v>
      </c>
      <c r="H35" s="12"/>
      <c r="I35" s="12"/>
      <c r="J35" s="12"/>
      <c r="K35" s="12"/>
    </row>
    <row r="36" spans="1:11" ht="12.75">
      <c r="A36" s="2" t="s">
        <v>117</v>
      </c>
      <c r="C36" s="11"/>
      <c r="D36" s="11"/>
      <c r="E36" s="15">
        <v>13841600</v>
      </c>
      <c r="F36" s="12"/>
      <c r="G36" s="15">
        <v>0</v>
      </c>
      <c r="H36" s="12"/>
      <c r="I36" s="12"/>
      <c r="J36" s="12"/>
      <c r="K36" s="12"/>
    </row>
    <row r="37" spans="1:11" ht="12.75">
      <c r="A37" s="2" t="s">
        <v>81</v>
      </c>
      <c r="C37" s="11"/>
      <c r="D37" s="11"/>
      <c r="E37" s="15">
        <v>0</v>
      </c>
      <c r="F37" s="12"/>
      <c r="G37" s="15">
        <v>0</v>
      </c>
      <c r="H37" s="12"/>
      <c r="I37" s="12"/>
      <c r="J37" s="12"/>
      <c r="K37" s="12"/>
    </row>
    <row r="38" spans="1:11" ht="12.75">
      <c r="A38" s="2" t="s">
        <v>41</v>
      </c>
      <c r="C38" s="11"/>
      <c r="D38" s="11"/>
      <c r="E38" s="15">
        <v>0</v>
      </c>
      <c r="F38" s="12"/>
      <c r="G38" s="15">
        <v>0</v>
      </c>
      <c r="H38" s="12"/>
      <c r="I38" s="12"/>
      <c r="J38" s="12"/>
      <c r="K38" s="12"/>
    </row>
    <row r="39" spans="1:11" ht="12.75">
      <c r="A39" s="2" t="s">
        <v>42</v>
      </c>
      <c r="C39" s="11"/>
      <c r="D39" s="11"/>
      <c r="E39" s="15">
        <v>-564312</v>
      </c>
      <c r="F39" s="12"/>
      <c r="G39" s="15">
        <v>-524038</v>
      </c>
      <c r="H39" s="12"/>
      <c r="I39" s="12"/>
      <c r="J39" s="12"/>
      <c r="K39" s="12"/>
    </row>
    <row r="40" spans="1:11" ht="12.75">
      <c r="A40" s="2" t="s">
        <v>56</v>
      </c>
      <c r="C40" s="11"/>
      <c r="D40" s="11"/>
      <c r="E40" s="16">
        <v>-47524</v>
      </c>
      <c r="F40" s="12"/>
      <c r="G40" s="16">
        <v>-19180</v>
      </c>
      <c r="H40" s="12"/>
      <c r="I40" s="12"/>
      <c r="J40" s="12"/>
      <c r="K40" s="12"/>
    </row>
    <row r="41" spans="3:11" ht="12.75">
      <c r="C41" s="11"/>
      <c r="D41" s="11"/>
      <c r="E41" s="12"/>
      <c r="F41" s="12"/>
      <c r="G41" s="12"/>
      <c r="H41" s="12"/>
      <c r="I41" s="12"/>
      <c r="J41" s="12"/>
      <c r="K41" s="12"/>
    </row>
    <row r="42" spans="1:11" ht="12.75">
      <c r="A42" s="1" t="s">
        <v>119</v>
      </c>
      <c r="C42" s="11"/>
      <c r="D42" s="11"/>
      <c r="E42" s="17">
        <f>SUM(E35:E41)</f>
        <v>12761252</v>
      </c>
      <c r="F42" s="12"/>
      <c r="G42" s="17">
        <f>SUM(G35:G41)</f>
        <v>-1225117</v>
      </c>
      <c r="H42" s="12"/>
      <c r="I42" s="12"/>
      <c r="J42" s="12"/>
      <c r="K42" s="12"/>
    </row>
    <row r="43" spans="1:11" ht="12.75">
      <c r="A43" s="13"/>
      <c r="C43" s="11"/>
      <c r="D43" s="11"/>
      <c r="E43" s="12"/>
      <c r="F43" s="12"/>
      <c r="G43" s="12"/>
      <c r="H43" s="12"/>
      <c r="I43" s="12"/>
      <c r="J43" s="12"/>
      <c r="K43" s="12"/>
    </row>
    <row r="44" spans="1:11" ht="12.75">
      <c r="A44" s="2" t="s">
        <v>43</v>
      </c>
      <c r="C44" s="11"/>
      <c r="D44" s="11"/>
      <c r="E44" s="12">
        <f>SUM(E25+E32+E42)</f>
        <v>11443104</v>
      </c>
      <c r="F44" s="12"/>
      <c r="G44" s="12">
        <f>SUM(G25+G32+G42)</f>
        <v>2597335</v>
      </c>
      <c r="H44" s="12"/>
      <c r="I44" s="12"/>
      <c r="J44" s="12"/>
      <c r="K44" s="12"/>
    </row>
    <row r="45" spans="3:11" ht="12.75">
      <c r="C45" s="19"/>
      <c r="D45" s="19"/>
      <c r="E45" s="12"/>
      <c r="F45" s="12"/>
      <c r="G45" s="12"/>
      <c r="H45" s="12"/>
      <c r="I45" s="12"/>
      <c r="J45" s="12"/>
      <c r="K45" s="12"/>
    </row>
    <row r="46" spans="1:11" ht="12.75">
      <c r="A46" s="2" t="s">
        <v>78</v>
      </c>
      <c r="C46" s="19"/>
      <c r="D46" s="19"/>
      <c r="E46" s="12">
        <v>6598160</v>
      </c>
      <c r="F46" s="12"/>
      <c r="G46" s="12">
        <v>3815969</v>
      </c>
      <c r="H46" s="11"/>
      <c r="I46" s="11"/>
      <c r="J46" s="11"/>
      <c r="K46" s="12"/>
    </row>
    <row r="47" spans="3:11" ht="12.75">
      <c r="C47" s="19"/>
      <c r="D47" s="19"/>
      <c r="E47" s="12"/>
      <c r="F47" s="12"/>
      <c r="G47" s="12"/>
      <c r="H47" s="11"/>
      <c r="I47" s="11"/>
      <c r="J47" s="11"/>
      <c r="K47" s="12"/>
    </row>
    <row r="48" spans="1:11" ht="13.5" thickBot="1">
      <c r="A48" s="2" t="s">
        <v>44</v>
      </c>
      <c r="E48" s="26">
        <f>SUM(E44:E46)</f>
        <v>18041264</v>
      </c>
      <c r="F48" s="21"/>
      <c r="G48" s="26">
        <f>SUM(G44:G46)</f>
        <v>6413304</v>
      </c>
      <c r="K48" s="21"/>
    </row>
    <row r="49" spans="1:11" ht="13.5" thickTop="1">
      <c r="A49" s="1"/>
      <c r="E49" s="21"/>
      <c r="F49" s="21"/>
      <c r="G49" s="21"/>
      <c r="K49" s="21"/>
    </row>
    <row r="50" spans="5:7" ht="12.75">
      <c r="E50" s="6"/>
      <c r="F50" s="6"/>
      <c r="G50" s="6"/>
    </row>
    <row r="51" spans="1:11" ht="12.75">
      <c r="A51" s="1" t="s">
        <v>104</v>
      </c>
      <c r="C51" s="11"/>
      <c r="D51" s="11"/>
      <c r="E51" s="12"/>
      <c r="F51" s="12"/>
      <c r="G51" s="12"/>
      <c r="H51" s="11"/>
      <c r="I51" s="11"/>
      <c r="J51" s="11"/>
      <c r="K51" s="12"/>
    </row>
    <row r="52" spans="1:11" ht="12.75">
      <c r="A52" s="1" t="s">
        <v>98</v>
      </c>
      <c r="C52" s="11"/>
      <c r="D52" s="11"/>
      <c r="E52" s="12"/>
      <c r="F52" s="12"/>
      <c r="G52" s="12"/>
      <c r="H52" s="11"/>
      <c r="I52" s="11"/>
      <c r="J52" s="11"/>
      <c r="K52" s="12"/>
    </row>
    <row r="53" spans="1:11" ht="12.75">
      <c r="A53" s="1"/>
      <c r="C53" s="11"/>
      <c r="D53" s="11"/>
      <c r="E53" s="11"/>
      <c r="F53" s="11"/>
      <c r="G53" s="11"/>
      <c r="H53" s="11"/>
      <c r="I53" s="11"/>
      <c r="J53" s="11"/>
      <c r="K53" s="2"/>
    </row>
    <row r="54" spans="1:11" ht="12.75">
      <c r="A54" s="1"/>
      <c r="C54" s="11"/>
      <c r="D54" s="11"/>
      <c r="E54" s="11"/>
      <c r="F54" s="11"/>
      <c r="G54" s="11"/>
      <c r="H54" s="11"/>
      <c r="I54" s="11"/>
      <c r="J54" s="11"/>
      <c r="K54" s="2"/>
    </row>
    <row r="55" spans="3:11" ht="12.75">
      <c r="C55" s="11"/>
      <c r="D55" s="11"/>
      <c r="E55" s="12"/>
      <c r="F55" s="12"/>
      <c r="G55" s="12"/>
      <c r="H55" s="11"/>
      <c r="I55" s="11"/>
      <c r="J55" s="11"/>
      <c r="K55" s="12"/>
    </row>
    <row r="56" spans="3:11" ht="12.75">
      <c r="C56" s="11"/>
      <c r="D56" s="11"/>
      <c r="E56" s="12"/>
      <c r="F56" s="12"/>
      <c r="G56" s="12"/>
      <c r="H56" s="11"/>
      <c r="I56" s="11"/>
      <c r="J56" s="11"/>
      <c r="K56" s="12"/>
    </row>
    <row r="57" spans="5:7" ht="12.75">
      <c r="E57" s="6"/>
      <c r="F57" s="6"/>
      <c r="G57" s="6"/>
    </row>
    <row r="58" spans="5:7" ht="12.75">
      <c r="E58" s="6"/>
      <c r="F58" s="6"/>
      <c r="G58" s="6"/>
    </row>
    <row r="59" spans="5:7" ht="12.75">
      <c r="E59" s="6"/>
      <c r="F59" s="6"/>
      <c r="G59" s="6"/>
    </row>
    <row r="60" spans="5:7" ht="12.75">
      <c r="E60" s="6"/>
      <c r="F60" s="6"/>
      <c r="G60" s="6"/>
    </row>
    <row r="61" spans="5:7" ht="12.75">
      <c r="E61" s="6"/>
      <c r="F61" s="6"/>
      <c r="G61" s="6"/>
    </row>
    <row r="62" spans="5:7" ht="12.75">
      <c r="E62" s="6"/>
      <c r="F62" s="6"/>
      <c r="G62" s="6"/>
    </row>
    <row r="63" spans="5:7" ht="12.75">
      <c r="E63" s="6"/>
      <c r="F63" s="6"/>
      <c r="G63" s="6"/>
    </row>
    <row r="64" spans="5:7" ht="12.75">
      <c r="E64" s="6"/>
      <c r="F64" s="6"/>
      <c r="G64" s="6"/>
    </row>
    <row r="65" spans="5:7" ht="12.75">
      <c r="E65" s="6"/>
      <c r="F65" s="6"/>
      <c r="G65" s="6"/>
    </row>
    <row r="66" spans="5:7" ht="12.75">
      <c r="E66" s="6"/>
      <c r="F66" s="6"/>
      <c r="G66" s="6"/>
    </row>
    <row r="67" spans="5:7" ht="12.75">
      <c r="E67" s="6"/>
      <c r="F67" s="6"/>
      <c r="G67" s="6"/>
    </row>
    <row r="68" spans="5:7" ht="12.75">
      <c r="E68" s="6"/>
      <c r="F68" s="6"/>
      <c r="G68" s="6"/>
    </row>
    <row r="69" spans="5:7" ht="12.75">
      <c r="E69" s="6"/>
      <c r="F69" s="6"/>
      <c r="G69" s="6"/>
    </row>
    <row r="70" spans="5:7" ht="12.75">
      <c r="E70" s="6"/>
      <c r="F70" s="6"/>
      <c r="G70" s="6"/>
    </row>
    <row r="71" spans="5:7" ht="12.75">
      <c r="E71" s="6"/>
      <c r="F71" s="6"/>
      <c r="G71" s="6"/>
    </row>
    <row r="72" spans="5:7" ht="12.75">
      <c r="E72" s="6"/>
      <c r="F72" s="6"/>
      <c r="G72" s="6"/>
    </row>
    <row r="73" spans="5:7" ht="12.75">
      <c r="E73" s="6"/>
      <c r="F73" s="6"/>
      <c r="G73" s="6"/>
    </row>
    <row r="74" spans="5:7" ht="12.75">
      <c r="E74" s="6"/>
      <c r="F74" s="6"/>
      <c r="G74" s="6"/>
    </row>
    <row r="75" spans="5:7" ht="12.75">
      <c r="E75" s="6"/>
      <c r="F75" s="6"/>
      <c r="G75" s="6"/>
    </row>
    <row r="76" spans="5:7" ht="12.75">
      <c r="E76" s="6"/>
      <c r="F76" s="6"/>
      <c r="G76" s="6"/>
    </row>
    <row r="77" spans="5:7" ht="12.75">
      <c r="E77" s="6"/>
      <c r="F77" s="6"/>
      <c r="G77" s="6"/>
    </row>
    <row r="78" spans="5:7" ht="12.75">
      <c r="E78" s="6"/>
      <c r="F78" s="6"/>
      <c r="G78" s="6"/>
    </row>
    <row r="79" spans="5:7" ht="12.75">
      <c r="E79" s="6"/>
      <c r="F79" s="6"/>
      <c r="G79" s="6"/>
    </row>
    <row r="80" spans="5:7" ht="12.75">
      <c r="E80" s="6"/>
      <c r="F80" s="6"/>
      <c r="G80" s="6"/>
    </row>
    <row r="81" spans="5:7" ht="12.75">
      <c r="E81" s="6"/>
      <c r="F81" s="6"/>
      <c r="G81" s="6"/>
    </row>
    <row r="82" spans="5:7" ht="12.75">
      <c r="E82" s="6"/>
      <c r="F82" s="6"/>
      <c r="G82" s="6"/>
    </row>
    <row r="83" spans="5:7" ht="12.75">
      <c r="E83" s="6"/>
      <c r="F83" s="6"/>
      <c r="G83" s="6"/>
    </row>
    <row r="84" spans="5:7" ht="12.75">
      <c r="E84" s="6"/>
      <c r="F84" s="6"/>
      <c r="G84" s="6"/>
    </row>
    <row r="85" spans="5:7" ht="12.75">
      <c r="E85" s="6"/>
      <c r="F85" s="6"/>
      <c r="G85" s="6"/>
    </row>
    <row r="86" spans="5:7" ht="12.75">
      <c r="E86" s="6"/>
      <c r="F86" s="6"/>
      <c r="G86" s="6"/>
    </row>
    <row r="87" spans="5:7" ht="12.75">
      <c r="E87" s="6"/>
      <c r="F87" s="6"/>
      <c r="G87" s="6"/>
    </row>
    <row r="88" spans="5:7" ht="12.75">
      <c r="E88" s="6"/>
      <c r="F88" s="6"/>
      <c r="G88" s="6"/>
    </row>
    <row r="89" spans="5:7" ht="12.75">
      <c r="E89" s="6"/>
      <c r="F89" s="6"/>
      <c r="G89" s="6"/>
    </row>
    <row r="90" spans="5:7" ht="12.75">
      <c r="E90" s="6"/>
      <c r="F90" s="6"/>
      <c r="G90" s="6"/>
    </row>
    <row r="91" spans="5:7" ht="12.75">
      <c r="E91" s="6"/>
      <c r="F91" s="6"/>
      <c r="G91" s="6"/>
    </row>
    <row r="92" spans="5:7" ht="12.75">
      <c r="E92" s="6"/>
      <c r="F92" s="6"/>
      <c r="G92" s="6"/>
    </row>
    <row r="93" spans="5:7" ht="12.75">
      <c r="E93" s="6"/>
      <c r="F93" s="6"/>
      <c r="G93" s="6"/>
    </row>
    <row r="94" spans="5:7" ht="12.75">
      <c r="E94" s="6"/>
      <c r="F94" s="6"/>
      <c r="G94" s="6"/>
    </row>
    <row r="95" spans="5:7" ht="12.75">
      <c r="E95" s="6"/>
      <c r="F95" s="6"/>
      <c r="G95" s="6"/>
    </row>
    <row r="96" spans="5:7" ht="12.75">
      <c r="E96" s="6"/>
      <c r="F96" s="6"/>
      <c r="G96" s="6"/>
    </row>
    <row r="97" spans="5:7" ht="12.75">
      <c r="E97" s="6"/>
      <c r="F97" s="6"/>
      <c r="G97" s="6"/>
    </row>
    <row r="98" spans="5:7" ht="12.75">
      <c r="E98" s="6"/>
      <c r="F98" s="6"/>
      <c r="G98" s="6"/>
    </row>
    <row r="99" spans="5:7" ht="12.75">
      <c r="E99" s="6"/>
      <c r="F99" s="6"/>
      <c r="G99" s="6"/>
    </row>
    <row r="100" spans="5:7" ht="12.75">
      <c r="E100" s="6"/>
      <c r="F100" s="6"/>
      <c r="G100" s="6"/>
    </row>
    <row r="101" spans="5:7" ht="12.75">
      <c r="E101" s="6"/>
      <c r="F101" s="6"/>
      <c r="G101" s="6"/>
    </row>
    <row r="102" spans="5:7" ht="12.75">
      <c r="E102" s="6"/>
      <c r="F102" s="6"/>
      <c r="G102" s="6"/>
    </row>
    <row r="103" spans="5:7" ht="12.75">
      <c r="E103" s="6"/>
      <c r="F103" s="6"/>
      <c r="G103" s="6"/>
    </row>
    <row r="104" spans="5:7" ht="12.75">
      <c r="E104" s="6"/>
      <c r="F104" s="6"/>
      <c r="G104" s="6"/>
    </row>
    <row r="105" spans="5:7" ht="12.75">
      <c r="E105" s="6"/>
      <c r="F105" s="6"/>
      <c r="G105" s="6"/>
    </row>
    <row r="106" spans="5:7" ht="12.75">
      <c r="E106" s="6"/>
      <c r="F106" s="6"/>
      <c r="G106" s="6"/>
    </row>
    <row r="107" spans="5:7" ht="12.75">
      <c r="E107" s="6"/>
      <c r="F107" s="6"/>
      <c r="G107" s="6"/>
    </row>
    <row r="108" spans="5:7" ht="12.75">
      <c r="E108" s="6"/>
      <c r="F108" s="6"/>
      <c r="G108" s="6"/>
    </row>
    <row r="109" spans="5:7" ht="12.75">
      <c r="E109" s="6"/>
      <c r="F109" s="6"/>
      <c r="G109" s="6"/>
    </row>
    <row r="110" spans="5:7" ht="12.75">
      <c r="E110" s="6"/>
      <c r="F110" s="6"/>
      <c r="G110" s="6"/>
    </row>
    <row r="111" spans="5:7" ht="12.75">
      <c r="E111" s="6"/>
      <c r="F111" s="6"/>
      <c r="G111" s="6"/>
    </row>
  </sheetData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workbookViewId="0" topLeftCell="A27">
      <selection activeCell="E39" sqref="E39"/>
    </sheetView>
  </sheetViews>
  <sheetFormatPr defaultColWidth="9.140625" defaultRowHeight="12.75"/>
  <cols>
    <col min="1" max="1" width="33.7109375" style="2" customWidth="1"/>
    <col min="2" max="2" width="2.8515625" style="2" customWidth="1"/>
    <col min="3" max="4" width="10.7109375" style="2" customWidth="1"/>
    <col min="5" max="5" width="13.28125" style="2" bestFit="1" customWidth="1"/>
    <col min="6" max="9" width="10.7109375" style="2" customWidth="1"/>
    <col min="10" max="11" width="9.140625" style="2" customWidth="1"/>
    <col min="12" max="12" width="13.140625" style="2" customWidth="1"/>
    <col min="13" max="16384" width="9.140625" style="2" customWidth="1"/>
  </cols>
  <sheetData>
    <row r="1" ht="12.75">
      <c r="A1" s="1" t="s">
        <v>0</v>
      </c>
    </row>
    <row r="2" spans="1:2" ht="12.75">
      <c r="A2" s="3" t="s">
        <v>106</v>
      </c>
      <c r="B2" s="3"/>
    </row>
    <row r="3" spans="1:17" ht="12.75">
      <c r="A3" s="4" t="s">
        <v>77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2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8:17" ht="7.5" customHeight="1"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 t="s">
        <v>58</v>
      </c>
      <c r="H6" s="6"/>
      <c r="I6" s="6"/>
      <c r="J6" s="6"/>
      <c r="K6" s="6"/>
      <c r="L6" s="6"/>
      <c r="M6" s="6"/>
      <c r="N6" s="6"/>
      <c r="O6" s="6"/>
      <c r="P6" s="6"/>
      <c r="Q6" s="6"/>
    </row>
    <row r="7" spans="8:17" ht="9.75" customHeight="1">
      <c r="H7" s="6"/>
      <c r="I7" s="6"/>
      <c r="J7" s="6"/>
      <c r="K7" s="6"/>
      <c r="L7" s="6"/>
      <c r="M7" s="6"/>
      <c r="N7" s="6"/>
      <c r="O7" s="6"/>
      <c r="P7" s="6"/>
      <c r="Q7" s="6"/>
    </row>
    <row r="8" spans="3:17" ht="12.75">
      <c r="C8" s="7" t="s">
        <v>45</v>
      </c>
      <c r="D8" s="7" t="s">
        <v>46</v>
      </c>
      <c r="E8" s="7" t="s">
        <v>47</v>
      </c>
      <c r="F8" s="7" t="s">
        <v>48</v>
      </c>
      <c r="G8" s="7"/>
      <c r="H8" s="27"/>
      <c r="I8" s="27"/>
      <c r="J8" s="6"/>
      <c r="K8" s="6"/>
      <c r="L8" s="6"/>
      <c r="M8" s="6"/>
      <c r="N8" s="6"/>
      <c r="O8" s="6"/>
      <c r="P8" s="6"/>
      <c r="Q8" s="6"/>
    </row>
    <row r="9" spans="3:9" ht="12.75">
      <c r="C9" s="7" t="s">
        <v>49</v>
      </c>
      <c r="D9" s="7" t="s">
        <v>50</v>
      </c>
      <c r="E9" s="7" t="s">
        <v>51</v>
      </c>
      <c r="F9" s="7" t="s">
        <v>52</v>
      </c>
      <c r="G9" s="7" t="s">
        <v>53</v>
      </c>
      <c r="H9" s="10"/>
      <c r="I9" s="10"/>
    </row>
    <row r="10" spans="3:9" ht="12.75">
      <c r="C10" s="7" t="s">
        <v>2</v>
      </c>
      <c r="D10" s="7" t="s">
        <v>2</v>
      </c>
      <c r="E10" s="7" t="s">
        <v>2</v>
      </c>
      <c r="F10" s="7" t="s">
        <v>2</v>
      </c>
      <c r="G10" s="7" t="s">
        <v>2</v>
      </c>
      <c r="H10" s="8"/>
      <c r="I10" s="8"/>
    </row>
    <row r="11" spans="1:9" ht="12.75">
      <c r="A11" s="1" t="s">
        <v>111</v>
      </c>
      <c r="C11" s="7"/>
      <c r="D11" s="7"/>
      <c r="E11" s="7"/>
      <c r="F11" s="7"/>
      <c r="G11" s="7"/>
      <c r="H11" s="7"/>
      <c r="I11" s="7"/>
    </row>
    <row r="12" ht="9" customHeight="1"/>
    <row r="13" spans="1:9" ht="12.75">
      <c r="A13" s="2" t="s">
        <v>83</v>
      </c>
      <c r="C13" s="11">
        <v>40000</v>
      </c>
      <c r="D13" s="11">
        <v>2894</v>
      </c>
      <c r="E13" s="11">
        <v>2185</v>
      </c>
      <c r="F13" s="11">
        <v>16274</v>
      </c>
      <c r="G13" s="11">
        <f>SUM(C13:F13)</f>
        <v>61353</v>
      </c>
      <c r="H13" s="11"/>
      <c r="I13" s="11"/>
    </row>
    <row r="14" spans="3:9" ht="12.75">
      <c r="C14" s="11"/>
      <c r="D14" s="11"/>
      <c r="E14" s="11"/>
      <c r="F14" s="11"/>
      <c r="G14" s="11"/>
      <c r="H14" s="11"/>
      <c r="I14" s="11"/>
    </row>
    <row r="15" spans="1:9" ht="12.75">
      <c r="A15" s="2" t="s">
        <v>88</v>
      </c>
      <c r="C15" s="11">
        <v>0</v>
      </c>
      <c r="D15" s="11">
        <v>0</v>
      </c>
      <c r="E15" s="11">
        <v>0</v>
      </c>
      <c r="F15" s="11">
        <v>5679</v>
      </c>
      <c r="G15" s="11">
        <f>SUM(C15:F15)</f>
        <v>5679</v>
      </c>
      <c r="H15" s="11"/>
      <c r="I15" s="11"/>
    </row>
    <row r="16" spans="3:9" ht="12.75">
      <c r="C16" s="11"/>
      <c r="D16" s="11"/>
      <c r="E16" s="11"/>
      <c r="F16" s="11"/>
      <c r="G16" s="11"/>
      <c r="H16" s="11"/>
      <c r="I16" s="11"/>
    </row>
    <row r="17" spans="1:9" ht="12.75">
      <c r="A17" s="2" t="s">
        <v>55</v>
      </c>
      <c r="C17" s="11">
        <v>0</v>
      </c>
      <c r="D17" s="11">
        <v>0</v>
      </c>
      <c r="E17" s="11">
        <v>0</v>
      </c>
      <c r="F17" s="11">
        <v>0</v>
      </c>
      <c r="G17" s="11">
        <f>SUM(C17:F17)</f>
        <v>0</v>
      </c>
      <c r="H17" s="11"/>
      <c r="I17" s="11"/>
    </row>
    <row r="18" spans="3:9" ht="12.75">
      <c r="C18" s="11"/>
      <c r="D18" s="11"/>
      <c r="E18" s="11"/>
      <c r="F18" s="11"/>
      <c r="G18" s="11"/>
      <c r="H18" s="11"/>
      <c r="I18" s="11"/>
    </row>
    <row r="19" spans="1:9" ht="12.75">
      <c r="A19" s="2" t="s">
        <v>116</v>
      </c>
      <c r="C19" s="11">
        <v>4000</v>
      </c>
      <c r="D19" s="11">
        <v>9841</v>
      </c>
      <c r="E19" s="11">
        <v>0</v>
      </c>
      <c r="F19" s="11">
        <v>0</v>
      </c>
      <c r="G19" s="11">
        <f>SUM(C19:F19)</f>
        <v>13841</v>
      </c>
      <c r="H19" s="11"/>
      <c r="I19" s="11"/>
    </row>
    <row r="20" spans="1:9" ht="12.75">
      <c r="A20" s="13"/>
      <c r="C20" s="11"/>
      <c r="D20" s="11"/>
      <c r="E20" s="11"/>
      <c r="F20" s="11"/>
      <c r="G20" s="11"/>
      <c r="H20" s="11"/>
      <c r="I20" s="11"/>
    </row>
    <row r="21" spans="1:9" ht="13.5" thickBot="1">
      <c r="A21" s="1" t="s">
        <v>112</v>
      </c>
      <c r="C21" s="18">
        <f>SUM(C13:C20)</f>
        <v>44000</v>
      </c>
      <c r="D21" s="18">
        <f>SUM(D13:D20)</f>
        <v>12735</v>
      </c>
      <c r="E21" s="18">
        <f>SUM(E13:E20)</f>
        <v>2185</v>
      </c>
      <c r="F21" s="18">
        <f>SUM(F13:F20)</f>
        <v>21953</v>
      </c>
      <c r="G21" s="18">
        <f>SUM(G13:G20)</f>
        <v>80873</v>
      </c>
      <c r="H21" s="11"/>
      <c r="I21" s="11"/>
    </row>
    <row r="22" spans="1:9" ht="13.5" thickTop="1">
      <c r="A22" s="1"/>
      <c r="C22" s="12"/>
      <c r="D22" s="12"/>
      <c r="E22" s="12"/>
      <c r="F22" s="12"/>
      <c r="G22" s="12"/>
      <c r="H22" s="11"/>
      <c r="I22" s="11"/>
    </row>
    <row r="23" spans="1:9" ht="12.75">
      <c r="A23" s="1"/>
      <c r="C23" s="12"/>
      <c r="D23" s="12"/>
      <c r="E23" s="12"/>
      <c r="F23" s="12"/>
      <c r="G23" s="12"/>
      <c r="H23" s="11"/>
      <c r="I23" s="11"/>
    </row>
    <row r="24" spans="1:9" ht="12.75">
      <c r="A24" s="1"/>
      <c r="C24" s="12"/>
      <c r="D24" s="12"/>
      <c r="E24" s="12"/>
      <c r="F24" s="12"/>
      <c r="G24" s="12"/>
      <c r="H24" s="11"/>
      <c r="I24" s="11"/>
    </row>
    <row r="25" spans="3:17" ht="12.75">
      <c r="C25" s="7" t="s">
        <v>45</v>
      </c>
      <c r="D25" s="7" t="s">
        <v>46</v>
      </c>
      <c r="E25" s="7" t="s">
        <v>47</v>
      </c>
      <c r="F25" s="7" t="s">
        <v>48</v>
      </c>
      <c r="G25" s="7"/>
      <c r="H25" s="27"/>
      <c r="I25" s="27"/>
      <c r="J25" s="6"/>
      <c r="K25" s="6"/>
      <c r="L25" s="6"/>
      <c r="M25" s="6"/>
      <c r="N25" s="6"/>
      <c r="O25" s="6"/>
      <c r="P25" s="6"/>
      <c r="Q25" s="6"/>
    </row>
    <row r="26" spans="3:9" ht="12.75">
      <c r="C26" s="7" t="s">
        <v>49</v>
      </c>
      <c r="D26" s="7" t="s">
        <v>50</v>
      </c>
      <c r="E26" s="7" t="s">
        <v>51</v>
      </c>
      <c r="F26" s="7" t="s">
        <v>52</v>
      </c>
      <c r="G26" s="7" t="s">
        <v>53</v>
      </c>
      <c r="H26" s="10"/>
      <c r="I26" s="10"/>
    </row>
    <row r="27" spans="3:9" ht="12.75">
      <c r="C27" s="7" t="s">
        <v>2</v>
      </c>
      <c r="D27" s="7" t="s">
        <v>2</v>
      </c>
      <c r="E27" s="7" t="s">
        <v>2</v>
      </c>
      <c r="F27" s="7" t="s">
        <v>2</v>
      </c>
      <c r="G27" s="7" t="s">
        <v>2</v>
      </c>
      <c r="H27" s="8"/>
      <c r="I27" s="8"/>
    </row>
    <row r="28" spans="1:9" ht="12.75">
      <c r="A28" s="1" t="s">
        <v>114</v>
      </c>
      <c r="C28" s="7"/>
      <c r="D28" s="7"/>
      <c r="E28" s="7"/>
      <c r="F28" s="7"/>
      <c r="G28" s="7"/>
      <c r="H28" s="7"/>
      <c r="I28" s="7"/>
    </row>
    <row r="29" ht="9" customHeight="1"/>
    <row r="30" spans="1:9" ht="12.75">
      <c r="A30" s="2" t="s">
        <v>62</v>
      </c>
      <c r="H30" s="11"/>
      <c r="I30" s="11"/>
    </row>
    <row r="31" spans="1:9" ht="12.75">
      <c r="A31" s="13" t="s">
        <v>89</v>
      </c>
      <c r="C31" s="11">
        <v>40000</v>
      </c>
      <c r="D31" s="11">
        <v>2894</v>
      </c>
      <c r="E31" s="11">
        <v>2755</v>
      </c>
      <c r="F31" s="11">
        <v>7610</v>
      </c>
      <c r="G31" s="11">
        <f>SUM(C31:F31)</f>
        <v>53259</v>
      </c>
      <c r="H31" s="11"/>
      <c r="I31" s="11"/>
    </row>
    <row r="32" spans="8:9" ht="12.75">
      <c r="H32" s="11"/>
      <c r="I32" s="11"/>
    </row>
    <row r="33" spans="1:9" ht="12.75">
      <c r="A33" s="13" t="s">
        <v>90</v>
      </c>
      <c r="C33" s="17">
        <v>0</v>
      </c>
      <c r="D33" s="17">
        <v>0</v>
      </c>
      <c r="E33" s="17">
        <v>-570</v>
      </c>
      <c r="F33" s="17">
        <v>613</v>
      </c>
      <c r="G33" s="17">
        <v>43</v>
      </c>
      <c r="H33" s="11"/>
      <c r="I33" s="11"/>
    </row>
    <row r="34" spans="1:9" ht="12.75">
      <c r="A34" s="13"/>
      <c r="C34" s="12"/>
      <c r="D34" s="12"/>
      <c r="E34" s="12"/>
      <c r="F34" s="12"/>
      <c r="G34" s="12"/>
      <c r="H34" s="11"/>
      <c r="I34" s="11"/>
    </row>
    <row r="35" spans="1:9" ht="12.75">
      <c r="A35" s="13" t="s">
        <v>91</v>
      </c>
      <c r="C35" s="12">
        <v>40000</v>
      </c>
      <c r="D35" s="12">
        <v>2894</v>
      </c>
      <c r="E35" s="12">
        <v>2185</v>
      </c>
      <c r="F35" s="12">
        <v>8223</v>
      </c>
      <c r="G35" s="12">
        <v>53302</v>
      </c>
      <c r="H35" s="11"/>
      <c r="I35" s="11"/>
    </row>
    <row r="36" spans="3:9" ht="12.75">
      <c r="C36" s="12"/>
      <c r="D36" s="12"/>
      <c r="E36" s="12"/>
      <c r="F36" s="12"/>
      <c r="G36" s="12"/>
      <c r="H36" s="11"/>
      <c r="I36" s="11"/>
    </row>
    <row r="37" spans="1:9" ht="12.75">
      <c r="A37" s="2" t="s">
        <v>88</v>
      </c>
      <c r="C37" s="11">
        <v>0</v>
      </c>
      <c r="D37" s="11">
        <v>0</v>
      </c>
      <c r="E37" s="11">
        <v>0</v>
      </c>
      <c r="F37" s="11">
        <v>4160</v>
      </c>
      <c r="G37" s="11">
        <f>SUM(C37:F37)</f>
        <v>4160</v>
      </c>
      <c r="H37" s="11"/>
      <c r="I37" s="11"/>
    </row>
    <row r="38" spans="3:9" ht="12.75">
      <c r="C38" s="11"/>
      <c r="D38" s="11"/>
      <c r="E38" s="11"/>
      <c r="F38" s="11"/>
      <c r="G38" s="11"/>
      <c r="H38" s="11"/>
      <c r="I38" s="11"/>
    </row>
    <row r="39" spans="1:9" ht="13.5" thickBot="1">
      <c r="A39" s="1" t="s">
        <v>115</v>
      </c>
      <c r="C39" s="18">
        <f>SUM(C35:C38)</f>
        <v>40000</v>
      </c>
      <c r="D39" s="18">
        <f>SUM(D35:D38)</f>
        <v>2894</v>
      </c>
      <c r="E39" s="18">
        <f>SUM(E35:E38)</f>
        <v>2185</v>
      </c>
      <c r="F39" s="18">
        <f>SUM(F35:F38)</f>
        <v>12383</v>
      </c>
      <c r="G39" s="18">
        <f>SUM(G35:G38)</f>
        <v>57462</v>
      </c>
      <c r="H39" s="11"/>
      <c r="I39" s="11"/>
    </row>
    <row r="40" spans="1:9" ht="13.5" thickTop="1">
      <c r="A40" s="1"/>
      <c r="C40" s="12"/>
      <c r="D40" s="12"/>
      <c r="E40" s="12"/>
      <c r="F40" s="12"/>
      <c r="G40" s="12"/>
      <c r="H40" s="11"/>
      <c r="I40" s="11"/>
    </row>
    <row r="41" spans="1:9" ht="12.75">
      <c r="A41" s="1"/>
      <c r="C41" s="12"/>
      <c r="D41" s="12"/>
      <c r="E41" s="12"/>
      <c r="F41" s="12"/>
      <c r="G41" s="12"/>
      <c r="H41" s="11"/>
      <c r="I41" s="11"/>
    </row>
    <row r="42" spans="1:9" ht="12.75">
      <c r="A42" s="1" t="s">
        <v>105</v>
      </c>
      <c r="C42" s="12"/>
      <c r="D42" s="12"/>
      <c r="E42" s="12"/>
      <c r="F42" s="12"/>
      <c r="G42" s="12"/>
      <c r="H42" s="11"/>
      <c r="I42" s="11"/>
    </row>
    <row r="43" spans="1:9" ht="12.75">
      <c r="A43" s="1" t="s">
        <v>98</v>
      </c>
      <c r="C43" s="12"/>
      <c r="D43" s="12"/>
      <c r="E43" s="12"/>
      <c r="F43" s="12"/>
      <c r="G43" s="12"/>
      <c r="H43" s="11"/>
      <c r="I43" s="11"/>
    </row>
    <row r="44" spans="3:9" ht="12.75">
      <c r="C44" s="11"/>
      <c r="D44" s="11"/>
      <c r="E44" s="11"/>
      <c r="F44" s="11"/>
      <c r="G44" s="11"/>
      <c r="H44" s="11"/>
      <c r="I44" s="11"/>
    </row>
    <row r="45" spans="3:9" s="6" customFormat="1" ht="12.75">
      <c r="C45" s="12"/>
      <c r="D45" s="12"/>
      <c r="E45" s="12"/>
      <c r="F45" s="12"/>
      <c r="G45" s="12"/>
      <c r="H45" s="12"/>
      <c r="I45" s="12"/>
    </row>
    <row r="46" spans="3:9" s="28" customFormat="1" ht="12.75">
      <c r="C46" s="29"/>
      <c r="D46" s="29"/>
      <c r="E46" s="29"/>
      <c r="F46" s="29"/>
      <c r="G46" s="29"/>
      <c r="H46" s="29"/>
      <c r="I46" s="29"/>
    </row>
    <row r="47" spans="3:9" s="28" customFormat="1" ht="12.75">
      <c r="C47" s="29"/>
      <c r="D47" s="29"/>
      <c r="E47" s="29"/>
      <c r="F47" s="29"/>
      <c r="G47" s="29"/>
      <c r="H47" s="29"/>
      <c r="I47" s="29"/>
    </row>
    <row r="48" spans="3:9" s="28" customFormat="1" ht="12.75">
      <c r="C48" s="29"/>
      <c r="D48" s="29"/>
      <c r="E48" s="29"/>
      <c r="F48" s="29"/>
      <c r="G48" s="29"/>
      <c r="H48" s="29"/>
      <c r="I48" s="29"/>
    </row>
    <row r="49" spans="3:9" s="6" customFormat="1" ht="12.75">
      <c r="C49" s="12"/>
      <c r="D49" s="12"/>
      <c r="E49" s="12"/>
      <c r="F49" s="12"/>
      <c r="G49" s="12"/>
      <c r="H49" s="12"/>
      <c r="I49" s="12"/>
    </row>
    <row r="50" spans="3:9" s="6" customFormat="1" ht="12.75">
      <c r="C50" s="12"/>
      <c r="D50" s="12"/>
      <c r="E50" s="12"/>
      <c r="F50" s="12"/>
      <c r="G50" s="12"/>
      <c r="H50" s="12"/>
      <c r="I50" s="12"/>
    </row>
    <row r="51" spans="3:9" s="6" customFormat="1" ht="12.75">
      <c r="C51" s="12"/>
      <c r="D51" s="12"/>
      <c r="E51" s="12"/>
      <c r="F51" s="12"/>
      <c r="G51" s="12"/>
      <c r="H51" s="12"/>
      <c r="I51" s="12"/>
    </row>
    <row r="52" spans="1:9" s="6" customFormat="1" ht="12.75">
      <c r="A52" s="28"/>
      <c r="C52" s="12"/>
      <c r="D52" s="12"/>
      <c r="E52" s="12"/>
      <c r="F52" s="12"/>
      <c r="G52" s="12"/>
      <c r="H52" s="12"/>
      <c r="I52" s="12"/>
    </row>
    <row r="53" spans="3:9" s="6" customFormat="1" ht="12.75">
      <c r="C53" s="12"/>
      <c r="D53" s="12"/>
      <c r="E53" s="12"/>
      <c r="F53" s="12"/>
      <c r="G53" s="12"/>
      <c r="H53" s="12"/>
      <c r="I53" s="12"/>
    </row>
    <row r="54" spans="3:9" s="6" customFormat="1" ht="12.75">
      <c r="C54" s="12"/>
      <c r="D54" s="12"/>
      <c r="E54" s="12"/>
      <c r="F54" s="12"/>
      <c r="G54" s="12"/>
      <c r="H54" s="12"/>
      <c r="I54" s="12"/>
    </row>
    <row r="55" spans="1:9" s="6" customFormat="1" ht="12.75">
      <c r="A55" s="28"/>
      <c r="C55" s="12"/>
      <c r="D55" s="12"/>
      <c r="E55" s="12"/>
      <c r="F55" s="12"/>
      <c r="G55" s="12"/>
      <c r="H55" s="12"/>
      <c r="I55" s="12"/>
    </row>
    <row r="56" spans="3:9" ht="12.75">
      <c r="C56" s="11"/>
      <c r="D56" s="11"/>
      <c r="E56" s="11"/>
      <c r="F56" s="11"/>
      <c r="G56" s="11"/>
      <c r="H56" s="11"/>
      <c r="I56" s="11"/>
    </row>
    <row r="57" spans="3:9" ht="12.75">
      <c r="C57" s="11"/>
      <c r="D57" s="11"/>
      <c r="E57" s="11"/>
      <c r="F57" s="11"/>
      <c r="G57" s="11"/>
      <c r="H57" s="11"/>
      <c r="I57" s="11"/>
    </row>
    <row r="58" spans="3:9" ht="12.75">
      <c r="C58" s="11"/>
      <c r="D58" s="11"/>
      <c r="E58" s="11"/>
      <c r="F58" s="11"/>
      <c r="G58" s="11"/>
      <c r="H58" s="11"/>
      <c r="I58" s="11"/>
    </row>
    <row r="59" spans="1:9" ht="12.75">
      <c r="A59" s="1"/>
      <c r="C59" s="11"/>
      <c r="D59" s="11"/>
      <c r="E59" s="11"/>
      <c r="F59" s="11"/>
      <c r="G59" s="11"/>
      <c r="H59" s="11"/>
      <c r="I59" s="11"/>
    </row>
    <row r="60" spans="1:9" ht="12.75">
      <c r="A60" s="13"/>
      <c r="C60" s="11"/>
      <c r="D60" s="11"/>
      <c r="E60" s="11"/>
      <c r="F60" s="11"/>
      <c r="G60" s="11"/>
      <c r="H60" s="11"/>
      <c r="I60" s="11"/>
    </row>
    <row r="61" spans="1:9" ht="9" customHeight="1">
      <c r="A61" s="13"/>
      <c r="C61" s="11"/>
      <c r="D61" s="11"/>
      <c r="E61" s="11"/>
      <c r="F61" s="11"/>
      <c r="G61" s="11"/>
      <c r="H61" s="11"/>
      <c r="I61" s="11"/>
    </row>
    <row r="62" spans="3:9" ht="12.75">
      <c r="C62" s="11"/>
      <c r="D62" s="11"/>
      <c r="E62" s="11"/>
      <c r="F62" s="11"/>
      <c r="G62" s="11"/>
      <c r="H62" s="11"/>
      <c r="I62" s="11"/>
    </row>
    <row r="63" spans="1:9" ht="12.75">
      <c r="A63" s="13"/>
      <c r="C63" s="11"/>
      <c r="D63" s="11"/>
      <c r="E63" s="11"/>
      <c r="F63" s="11"/>
      <c r="G63" s="11"/>
      <c r="H63" s="11"/>
      <c r="I63" s="11"/>
    </row>
    <row r="64" spans="1:9" ht="12.75">
      <c r="A64" s="13"/>
      <c r="C64" s="11"/>
      <c r="D64" s="11"/>
      <c r="E64" s="11"/>
      <c r="F64" s="11"/>
      <c r="G64" s="11"/>
      <c r="H64" s="11"/>
      <c r="I64" s="11"/>
    </row>
    <row r="65" spans="1:9" ht="12.75">
      <c r="A65" s="13"/>
      <c r="C65" s="11"/>
      <c r="D65" s="11"/>
      <c r="E65" s="11"/>
      <c r="F65" s="11"/>
      <c r="G65" s="11"/>
      <c r="H65" s="11"/>
      <c r="I65" s="11"/>
    </row>
    <row r="66" spans="1:9" ht="12.75">
      <c r="A66" s="13"/>
      <c r="C66" s="11"/>
      <c r="D66" s="11"/>
      <c r="E66" s="11"/>
      <c r="F66" s="11"/>
      <c r="G66" s="11"/>
      <c r="H66" s="11"/>
      <c r="I66" s="11"/>
    </row>
    <row r="67" spans="1:9" ht="12.75">
      <c r="A67" s="13"/>
      <c r="C67" s="11"/>
      <c r="D67" s="11"/>
      <c r="E67" s="11"/>
      <c r="F67" s="11"/>
      <c r="G67" s="11"/>
      <c r="H67" s="11"/>
      <c r="I67" s="11"/>
    </row>
    <row r="68" spans="1:9" ht="12.75">
      <c r="A68" s="13"/>
      <c r="C68" s="11"/>
      <c r="D68" s="11"/>
      <c r="E68" s="11"/>
      <c r="F68" s="11"/>
      <c r="G68" s="11"/>
      <c r="H68" s="11"/>
      <c r="I68" s="11"/>
    </row>
    <row r="69" spans="1:9" ht="12.75">
      <c r="A69" s="13"/>
      <c r="C69" s="11"/>
      <c r="D69" s="11"/>
      <c r="E69" s="11"/>
      <c r="F69" s="11"/>
      <c r="G69" s="11"/>
      <c r="H69" s="11"/>
      <c r="I69" s="11"/>
    </row>
    <row r="70" spans="1:9" ht="12.75">
      <c r="A70" s="13"/>
      <c r="C70" s="11"/>
      <c r="D70" s="11"/>
      <c r="E70" s="11"/>
      <c r="F70" s="11"/>
      <c r="G70" s="11"/>
      <c r="H70" s="11"/>
      <c r="I70" s="11"/>
    </row>
    <row r="71" spans="1:9" ht="12.75">
      <c r="A71" s="1"/>
      <c r="C71" s="11"/>
      <c r="D71" s="11"/>
      <c r="E71" s="11"/>
      <c r="F71" s="11"/>
      <c r="G71" s="11"/>
      <c r="H71" s="11"/>
      <c r="I71" s="11"/>
    </row>
    <row r="72" spans="1:9" ht="12.75">
      <c r="A72" s="1"/>
      <c r="C72" s="11"/>
      <c r="D72" s="11"/>
      <c r="E72" s="11"/>
      <c r="F72" s="11"/>
      <c r="G72" s="11"/>
      <c r="H72" s="11"/>
      <c r="I72" s="11"/>
    </row>
    <row r="73" spans="3:9" ht="12.75">
      <c r="C73" s="11"/>
      <c r="D73" s="11"/>
      <c r="E73" s="11"/>
      <c r="F73" s="11"/>
      <c r="G73" s="11"/>
      <c r="H73" s="11"/>
      <c r="I73" s="11"/>
    </row>
    <row r="74" spans="3:9" ht="12.75">
      <c r="C74" s="11"/>
      <c r="D74" s="11"/>
      <c r="E74" s="11"/>
      <c r="F74" s="11"/>
      <c r="G74" s="11"/>
      <c r="H74" s="11"/>
      <c r="I74" s="11"/>
    </row>
  </sheetData>
  <printOptions/>
  <pageMargins left="0.75" right="0.75" top="1" bottom="1" header="0.5" footer="0.5"/>
  <pageSetup fitToHeight="1" fitToWidth="1" horizontalDpi="600" verticalDpi="6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C24" sqref="C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..</cp:lastModifiedBy>
  <cp:lastPrinted>2004-08-13T06:08:54Z</cp:lastPrinted>
  <dcterms:created xsi:type="dcterms:W3CDTF">2003-02-13T02:13:24Z</dcterms:created>
  <dcterms:modified xsi:type="dcterms:W3CDTF">2004-08-14T03:47:18Z</dcterms:modified>
  <cp:category/>
  <cp:version/>
  <cp:contentType/>
  <cp:contentStatus/>
</cp:coreProperties>
</file>